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05" windowWidth="14805" windowHeight="7410"/>
  </bookViews>
  <sheets>
    <sheet name="Приложение 1" sheetId="7" r:id="rId1"/>
    <sheet name="Прил 5" sheetId="14" r:id="rId2"/>
    <sheet name="прил 6" sheetId="17" r:id="rId3"/>
    <sheet name="прил7" sheetId="16" r:id="rId4"/>
    <sheet name="Приложение 8" sheetId="15" r:id="rId5"/>
    <sheet name="Приложение 9" sheetId="26" r:id="rId6"/>
  </sheets>
  <externalReferences>
    <externalReference r:id="rId7"/>
    <externalReference r:id="rId8"/>
  </externalReferences>
  <definedNames>
    <definedName name="__bookmark_1">'[2]2020'!#REF!</definedName>
    <definedName name="__bookmark_4">#REF!</definedName>
    <definedName name="__bookmark_5">#REF!</definedName>
    <definedName name="__bookmark_6">#REF!</definedName>
    <definedName name="_xlnm._FilterDatabase" localSheetId="1" hidden="1">'Прил 5'!$C$5:$C$144</definedName>
  </definedNames>
  <calcPr calcId="125725"/>
</workbook>
</file>

<file path=xl/calcChain.xml><?xml version="1.0" encoding="utf-8"?>
<calcChain xmlns="http://schemas.openxmlformats.org/spreadsheetml/2006/main">
  <c r="C109" i="14"/>
  <c r="Q17" i="26"/>
  <c r="Q16" s="1"/>
  <c r="Q15" s="1"/>
  <c r="P17"/>
  <c r="P16"/>
  <c r="P15" s="1"/>
  <c r="H21" i="15"/>
  <c r="H20" s="1"/>
  <c r="H19" s="1"/>
  <c r="E49" i="14"/>
  <c r="E48" s="1"/>
  <c r="D49"/>
  <c r="D48" s="1"/>
  <c r="C49"/>
  <c r="C48" s="1"/>
  <c r="H45" i="15"/>
  <c r="H44" s="1"/>
  <c r="H43" s="1"/>
  <c r="H26" s="1"/>
  <c r="H25" s="1"/>
  <c r="H24" s="1"/>
  <c r="D10" i="17" s="1"/>
  <c r="O34" i="26"/>
  <c r="O33" s="1"/>
  <c r="O32" s="1"/>
  <c r="J83" i="16"/>
  <c r="I83"/>
  <c r="H83"/>
  <c r="Q88" i="26"/>
  <c r="Q85"/>
  <c r="P88"/>
  <c r="P85"/>
  <c r="O88"/>
  <c r="O85"/>
  <c r="Q69"/>
  <c r="Q68" s="1"/>
  <c r="Q67" s="1"/>
  <c r="Q66" s="1"/>
  <c r="P69"/>
  <c r="P68"/>
  <c r="P67" s="1"/>
  <c r="P66" s="1"/>
  <c r="O69"/>
  <c r="O68" s="1"/>
  <c r="O67" s="1"/>
  <c r="O66" s="1"/>
  <c r="J119" i="15"/>
  <c r="J120"/>
  <c r="I119"/>
  <c r="I120"/>
  <c r="H119"/>
  <c r="H120"/>
  <c r="J38"/>
  <c r="I38"/>
  <c r="H38"/>
  <c r="H23" i="16"/>
  <c r="Q75" i="26"/>
  <c r="P75"/>
  <c r="Q24"/>
  <c r="P24"/>
  <c r="Q30"/>
  <c r="Q28"/>
  <c r="Q27" s="1"/>
  <c r="P30"/>
  <c r="P28"/>
  <c r="P27" s="1"/>
  <c r="Q38"/>
  <c r="Q37" s="1"/>
  <c r="P38"/>
  <c r="P37"/>
  <c r="Q58"/>
  <c r="Q57"/>
  <c r="Q56" s="1"/>
  <c r="P58"/>
  <c r="P57" s="1"/>
  <c r="P56" s="1"/>
  <c r="O38"/>
  <c r="O37" s="1"/>
  <c r="O30"/>
  <c r="O28" s="1"/>
  <c r="O27" s="1"/>
  <c r="O24"/>
  <c r="O91"/>
  <c r="O90"/>
  <c r="O89"/>
  <c r="O76"/>
  <c r="O75"/>
  <c r="Q74"/>
  <c r="P74"/>
  <c r="O74"/>
  <c r="O40"/>
  <c r="O39" s="1"/>
  <c r="H96" i="15"/>
  <c r="O59" i="26" s="1"/>
  <c r="O58" s="1"/>
  <c r="O57" s="1"/>
  <c r="O56" s="1"/>
  <c r="H61" i="16"/>
  <c r="C102" i="14"/>
  <c r="C101" s="1"/>
  <c r="C100" s="1"/>
  <c r="J102" i="15"/>
  <c r="J101" s="1"/>
  <c r="J100" s="1"/>
  <c r="J99" s="1"/>
  <c r="J98" s="1"/>
  <c r="J66" i="16"/>
  <c r="J65" s="1"/>
  <c r="J64" s="1"/>
  <c r="J63" s="1"/>
  <c r="J32"/>
  <c r="J31"/>
  <c r="J30" s="1"/>
  <c r="J29" s="1"/>
  <c r="J28" s="1"/>
  <c r="H14" i="17" s="1"/>
  <c r="J87" i="16"/>
  <c r="J86" s="1"/>
  <c r="I87"/>
  <c r="I86" s="1"/>
  <c r="H87"/>
  <c r="H86"/>
  <c r="J91" i="15"/>
  <c r="Q55" i="26" s="1"/>
  <c r="Q53" s="1"/>
  <c r="Q52" s="1"/>
  <c r="Q51" s="1"/>
  <c r="I91" i="15"/>
  <c r="P55" i="26" s="1"/>
  <c r="P53" s="1"/>
  <c r="P52" s="1"/>
  <c r="J33" i="15"/>
  <c r="Q23" i="26" s="1"/>
  <c r="I33" i="15"/>
  <c r="P23" i="26" s="1"/>
  <c r="J83" i="15"/>
  <c r="Q49" i="26" s="1"/>
  <c r="Q48" s="1"/>
  <c r="Q47" s="1"/>
  <c r="Q46" s="1"/>
  <c r="Q45" s="1"/>
  <c r="J54" i="16"/>
  <c r="J53" s="1"/>
  <c r="J52" s="1"/>
  <c r="J51" s="1"/>
  <c r="J50" s="1"/>
  <c r="J49" s="1"/>
  <c r="J124" i="15"/>
  <c r="Q73" i="26" s="1"/>
  <c r="J80" i="16"/>
  <c r="J122" i="15"/>
  <c r="I124"/>
  <c r="P73" i="26" s="1"/>
  <c r="I80" i="16"/>
  <c r="I122" i="15"/>
  <c r="H124"/>
  <c r="O73" i="26"/>
  <c r="H80" i="16"/>
  <c r="H91" i="15"/>
  <c r="O55" i="26" s="1"/>
  <c r="O53" s="1"/>
  <c r="O52" s="1"/>
  <c r="O50" s="1"/>
  <c r="H33" i="15"/>
  <c r="O23" i="26" s="1"/>
  <c r="H36" i="15"/>
  <c r="I36"/>
  <c r="J36"/>
  <c r="I131"/>
  <c r="I130"/>
  <c r="H131"/>
  <c r="H130"/>
  <c r="E141" i="14"/>
  <c r="D141"/>
  <c r="C141"/>
  <c r="E142"/>
  <c r="D142"/>
  <c r="C142"/>
  <c r="C125"/>
  <c r="E107"/>
  <c r="D107"/>
  <c r="C107"/>
  <c r="C106" s="1"/>
  <c r="C74" i="16"/>
  <c r="C75"/>
  <c r="F75"/>
  <c r="H75"/>
  <c r="D20" i="17"/>
  <c r="D19" s="1"/>
  <c r="D10" i="14"/>
  <c r="C10"/>
  <c r="E10"/>
  <c r="C12"/>
  <c r="C9" s="1"/>
  <c r="C8" s="1"/>
  <c r="D12"/>
  <c r="E12"/>
  <c r="E9"/>
  <c r="E8" s="1"/>
  <c r="C17"/>
  <c r="D17"/>
  <c r="E17"/>
  <c r="C20"/>
  <c r="C19"/>
  <c r="C16"/>
  <c r="C15" s="1"/>
  <c r="D20"/>
  <c r="D19" s="1"/>
  <c r="D16" s="1"/>
  <c r="D15" s="1"/>
  <c r="E20"/>
  <c r="E19" s="1"/>
  <c r="E16" s="1"/>
  <c r="E15" s="1"/>
  <c r="C23"/>
  <c r="D23"/>
  <c r="E23"/>
  <c r="C29"/>
  <c r="C28"/>
  <c r="C27" s="1"/>
  <c r="D29"/>
  <c r="D28" s="1"/>
  <c r="D27" s="1"/>
  <c r="D26" s="1"/>
  <c r="D25" s="1"/>
  <c r="E29"/>
  <c r="E28" s="1"/>
  <c r="E27" s="1"/>
  <c r="C30"/>
  <c r="D30"/>
  <c r="E30"/>
  <c r="C33"/>
  <c r="C32" s="1"/>
  <c r="C31" s="1"/>
  <c r="D33"/>
  <c r="D32"/>
  <c r="E33"/>
  <c r="E32"/>
  <c r="E31" s="1"/>
  <c r="C34"/>
  <c r="D34"/>
  <c r="E34"/>
  <c r="C37"/>
  <c r="D37"/>
  <c r="E37"/>
  <c r="C39"/>
  <c r="D39"/>
  <c r="E39"/>
  <c r="E36" s="1"/>
  <c r="E35" s="1"/>
  <c r="C42"/>
  <c r="C41"/>
  <c r="D42"/>
  <c r="D41"/>
  <c r="E42"/>
  <c r="E41"/>
  <c r="C47"/>
  <c r="C46" s="1"/>
  <c r="C45" s="1"/>
  <c r="C44" s="1"/>
  <c r="C40" s="1"/>
  <c r="D47"/>
  <c r="D46"/>
  <c r="D45" s="1"/>
  <c r="D44" s="1"/>
  <c r="D40" s="1"/>
  <c r="E47"/>
  <c r="E46" s="1"/>
  <c r="E45" s="1"/>
  <c r="E44" s="1"/>
  <c r="E40" s="1"/>
  <c r="C51"/>
  <c r="D51"/>
  <c r="E51"/>
  <c r="C52"/>
  <c r="D52"/>
  <c r="E52"/>
  <c r="C56"/>
  <c r="C55"/>
  <c r="C54" s="1"/>
  <c r="D56"/>
  <c r="D55" s="1"/>
  <c r="D54" s="1"/>
  <c r="E56"/>
  <c r="E55"/>
  <c r="E54" s="1"/>
  <c r="C60"/>
  <c r="C59" s="1"/>
  <c r="C58" s="1"/>
  <c r="C57" s="1"/>
  <c r="D60"/>
  <c r="D59" s="1"/>
  <c r="D58" s="1"/>
  <c r="D57" s="1"/>
  <c r="E60"/>
  <c r="E59" s="1"/>
  <c r="E58" s="1"/>
  <c r="E57" s="1"/>
  <c r="C64"/>
  <c r="C63" s="1"/>
  <c r="D64"/>
  <c r="D63" s="1"/>
  <c r="D62" s="1"/>
  <c r="D61" s="1"/>
  <c r="E64"/>
  <c r="E63"/>
  <c r="C66"/>
  <c r="C65"/>
  <c r="D66"/>
  <c r="D65"/>
  <c r="E66"/>
  <c r="E65"/>
  <c r="D68"/>
  <c r="E68"/>
  <c r="C69"/>
  <c r="C68"/>
  <c r="C67" s="1"/>
  <c r="C73"/>
  <c r="C72" s="1"/>
  <c r="C71" s="1"/>
  <c r="D73"/>
  <c r="D72"/>
  <c r="D71" s="1"/>
  <c r="E73"/>
  <c r="E72" s="1"/>
  <c r="E71" s="1"/>
  <c r="C77"/>
  <c r="C76"/>
  <c r="C75" s="1"/>
  <c r="D77"/>
  <c r="D76" s="1"/>
  <c r="D75" s="1"/>
  <c r="E77"/>
  <c r="E76"/>
  <c r="E75" s="1"/>
  <c r="C80"/>
  <c r="C79" s="1"/>
  <c r="C78" s="1"/>
  <c r="D80"/>
  <c r="D79"/>
  <c r="D78" s="1"/>
  <c r="E80"/>
  <c r="E79" s="1"/>
  <c r="E78" s="1"/>
  <c r="C81"/>
  <c r="D81"/>
  <c r="E81"/>
  <c r="C83"/>
  <c r="C82" s="1"/>
  <c r="D83"/>
  <c r="D82" s="1"/>
  <c r="E83"/>
  <c r="E82" s="1"/>
  <c r="C85"/>
  <c r="C84" s="1"/>
  <c r="D85"/>
  <c r="D84" s="1"/>
  <c r="E85"/>
  <c r="E84" s="1"/>
  <c r="C89"/>
  <c r="C88" s="1"/>
  <c r="C87" s="1"/>
  <c r="D89"/>
  <c r="D88"/>
  <c r="D87" s="1"/>
  <c r="E89"/>
  <c r="E88" s="1"/>
  <c r="E87" s="1"/>
  <c r="C92"/>
  <c r="C91"/>
  <c r="D92"/>
  <c r="D91"/>
  <c r="E92"/>
  <c r="E91"/>
  <c r="C94"/>
  <c r="C93"/>
  <c r="D94"/>
  <c r="D93"/>
  <c r="E94"/>
  <c r="E93"/>
  <c r="C96"/>
  <c r="C95" s="1"/>
  <c r="D96"/>
  <c r="D95" s="1"/>
  <c r="D90" s="1"/>
  <c r="E96"/>
  <c r="E95" s="1"/>
  <c r="C99"/>
  <c r="C98" s="1"/>
  <c r="C97" s="1"/>
  <c r="D99"/>
  <c r="D98"/>
  <c r="D97"/>
  <c r="E99"/>
  <c r="E98"/>
  <c r="E97"/>
  <c r="C111"/>
  <c r="D111"/>
  <c r="D106"/>
  <c r="E111"/>
  <c r="E106"/>
  <c r="C114"/>
  <c r="C113"/>
  <c r="D114"/>
  <c r="D113"/>
  <c r="E114"/>
  <c r="E113"/>
  <c r="C117"/>
  <c r="C116"/>
  <c r="D117"/>
  <c r="D116"/>
  <c r="E117"/>
  <c r="E116"/>
  <c r="C119"/>
  <c r="C118"/>
  <c r="D119"/>
  <c r="D118"/>
  <c r="E119"/>
  <c r="E118"/>
  <c r="C121"/>
  <c r="C120"/>
  <c r="D121"/>
  <c r="D120" s="1"/>
  <c r="E121"/>
  <c r="E120" s="1"/>
  <c r="C123"/>
  <c r="C122"/>
  <c r="D123"/>
  <c r="D122"/>
  <c r="E123"/>
  <c r="E122"/>
  <c r="C124"/>
  <c r="D124"/>
  <c r="E124"/>
  <c r="C130"/>
  <c r="C129"/>
  <c r="D130"/>
  <c r="D129"/>
  <c r="E130"/>
  <c r="E129"/>
  <c r="C131"/>
  <c r="C128" s="1"/>
  <c r="D131"/>
  <c r="E131"/>
  <c r="C135"/>
  <c r="C134" s="1"/>
  <c r="C133" s="1"/>
  <c r="D135"/>
  <c r="D134" s="1"/>
  <c r="E135"/>
  <c r="E134" s="1"/>
  <c r="C137"/>
  <c r="C136" s="1"/>
  <c r="D137"/>
  <c r="D136" s="1"/>
  <c r="D133" s="1"/>
  <c r="E137"/>
  <c r="E136" s="1"/>
  <c r="C140"/>
  <c r="C139" s="1"/>
  <c r="C138" s="1"/>
  <c r="D140"/>
  <c r="D139"/>
  <c r="D138" s="1"/>
  <c r="E140"/>
  <c r="E139" s="1"/>
  <c r="E138" s="1"/>
  <c r="F113" i="15"/>
  <c r="F74" i="16"/>
  <c r="J110" i="15"/>
  <c r="Q64" i="26" s="1"/>
  <c r="Q63" s="1"/>
  <c r="Q62" s="1"/>
  <c r="Q61" s="1"/>
  <c r="Q60" s="1"/>
  <c r="J73" i="16"/>
  <c r="J72" s="1"/>
  <c r="J71" s="1"/>
  <c r="J70" s="1"/>
  <c r="J69" s="1"/>
  <c r="J68" s="1"/>
  <c r="I110" i="15"/>
  <c r="P64" i="26" s="1"/>
  <c r="P63" s="1"/>
  <c r="P62" s="1"/>
  <c r="P61" s="1"/>
  <c r="P60" s="1"/>
  <c r="H110" i="15"/>
  <c r="O64" i="26"/>
  <c r="O63" s="1"/>
  <c r="O62" s="1"/>
  <c r="O61" s="1"/>
  <c r="O60" s="1"/>
  <c r="H73" i="16"/>
  <c r="J22"/>
  <c r="J25"/>
  <c r="J24" s="1"/>
  <c r="J75"/>
  <c r="J82"/>
  <c r="I22"/>
  <c r="I25"/>
  <c r="I24" s="1"/>
  <c r="I32"/>
  <c r="I31" s="1"/>
  <c r="I30" s="1"/>
  <c r="I29" s="1"/>
  <c r="I28" s="1"/>
  <c r="G14" i="17" s="1"/>
  <c r="I75" i="16"/>
  <c r="I82"/>
  <c r="H22"/>
  <c r="H25"/>
  <c r="H24" s="1"/>
  <c r="H32"/>
  <c r="H31" s="1"/>
  <c r="H30" s="1"/>
  <c r="H29" s="1"/>
  <c r="H28" s="1"/>
  <c r="D14" i="17" s="1"/>
  <c r="H82" i="16"/>
  <c r="I83" i="15"/>
  <c r="P49" i="26" s="1"/>
  <c r="P48" s="1"/>
  <c r="P47" s="1"/>
  <c r="P46" s="1"/>
  <c r="P45" s="1"/>
  <c r="F26" i="17"/>
  <c r="E26"/>
  <c r="F24"/>
  <c r="E24"/>
  <c r="F21"/>
  <c r="E21"/>
  <c r="F19"/>
  <c r="E19"/>
  <c r="F17"/>
  <c r="F15"/>
  <c r="E17"/>
  <c r="E15"/>
  <c r="F16"/>
  <c r="E16"/>
  <c r="F8"/>
  <c r="F28" s="1"/>
  <c r="E8"/>
  <c r="E28" s="1"/>
  <c r="J36" i="16"/>
  <c r="J35"/>
  <c r="J34" s="1"/>
  <c r="J33" s="1"/>
  <c r="I36"/>
  <c r="I35"/>
  <c r="I34" s="1"/>
  <c r="I33" s="1"/>
  <c r="H36"/>
  <c r="H35"/>
  <c r="H34" s="1"/>
  <c r="H33" s="1"/>
  <c r="J63" i="15"/>
  <c r="Q92" i="26" s="1"/>
  <c r="J41" i="16"/>
  <c r="J40" s="1"/>
  <c r="J39" s="1"/>
  <c r="J38" s="1"/>
  <c r="H16" i="17" s="1"/>
  <c r="I63" i="15"/>
  <c r="P92" i="26" s="1"/>
  <c r="I41" i="16"/>
  <c r="I40" s="1"/>
  <c r="I39" s="1"/>
  <c r="I38" s="1"/>
  <c r="G16" i="17" s="1"/>
  <c r="J128" i="15"/>
  <c r="J127"/>
  <c r="I128"/>
  <c r="I127"/>
  <c r="H128"/>
  <c r="H127"/>
  <c r="J123"/>
  <c r="J118" s="1"/>
  <c r="J117" s="1"/>
  <c r="J116" s="1"/>
  <c r="J113"/>
  <c r="J74" i="16" s="1"/>
  <c r="I113" i="15"/>
  <c r="I74" i="16" s="1"/>
  <c r="H113" i="15"/>
  <c r="H112" s="1"/>
  <c r="I112"/>
  <c r="J90"/>
  <c r="J89"/>
  <c r="J88" s="1"/>
  <c r="J87" s="1"/>
  <c r="J86" s="1"/>
  <c r="I90"/>
  <c r="I89" s="1"/>
  <c r="I88" s="1"/>
  <c r="I87" s="1"/>
  <c r="I86" s="1"/>
  <c r="I85" s="1"/>
  <c r="G22" i="17" s="1"/>
  <c r="G21" s="1"/>
  <c r="H60" i="16"/>
  <c r="H59"/>
  <c r="H58" s="1"/>
  <c r="H57" s="1"/>
  <c r="H56" s="1"/>
  <c r="H55" s="1"/>
  <c r="H83" i="15"/>
  <c r="O49" i="26"/>
  <c r="O48" s="1"/>
  <c r="O47" s="1"/>
  <c r="O46" s="1"/>
  <c r="O45" s="1"/>
  <c r="J75" i="15"/>
  <c r="J48" i="16" s="1"/>
  <c r="I75" i="15"/>
  <c r="I48" i="16"/>
  <c r="H75" i="15"/>
  <c r="H48" i="16"/>
  <c r="H74" i="15"/>
  <c r="J71"/>
  <c r="J47" i="16" s="1"/>
  <c r="J46" s="1"/>
  <c r="J45" s="1"/>
  <c r="J44" s="1"/>
  <c r="J43" s="1"/>
  <c r="J42" s="1"/>
  <c r="I71" i="15"/>
  <c r="I70" s="1"/>
  <c r="I69" s="1"/>
  <c r="I68" s="1"/>
  <c r="I67" s="1"/>
  <c r="I66" s="1"/>
  <c r="I65" s="1"/>
  <c r="G18" i="17" s="1"/>
  <c r="G17" s="1"/>
  <c r="H71" i="15"/>
  <c r="H47" i="16" s="1"/>
  <c r="H63" i="15"/>
  <c r="H41" i="16" s="1"/>
  <c r="J57" i="15"/>
  <c r="J56" s="1"/>
  <c r="I57"/>
  <c r="I56"/>
  <c r="H57"/>
  <c r="H56"/>
  <c r="J54"/>
  <c r="I54"/>
  <c r="H54"/>
  <c r="J52"/>
  <c r="J51"/>
  <c r="J50"/>
  <c r="J49"/>
  <c r="J48"/>
  <c r="I52"/>
  <c r="I51"/>
  <c r="I50" s="1"/>
  <c r="I49" s="1"/>
  <c r="I48" s="1"/>
  <c r="H52"/>
  <c r="H51"/>
  <c r="H50"/>
  <c r="H49" s="1"/>
  <c r="H48" s="1"/>
  <c r="J41"/>
  <c r="J40"/>
  <c r="I41"/>
  <c r="I40"/>
  <c r="H41"/>
  <c r="H40"/>
  <c r="I21" i="16"/>
  <c r="I32" i="15"/>
  <c r="H32"/>
  <c r="J29"/>
  <c r="Q22" i="26" s="1"/>
  <c r="Q21" s="1"/>
  <c r="Q20" s="1"/>
  <c r="Q19" s="1"/>
  <c r="J27" i="15"/>
  <c r="J26" s="1"/>
  <c r="J25" s="1"/>
  <c r="J24" s="1"/>
  <c r="H10" i="17" s="1"/>
  <c r="I29" i="15"/>
  <c r="P22" i="26" s="1"/>
  <c r="P21" s="1"/>
  <c r="P20" s="1"/>
  <c r="P19" s="1"/>
  <c r="I20" i="16"/>
  <c r="I19"/>
  <c r="H29" i="15"/>
  <c r="J16"/>
  <c r="Q14" i="26" s="1"/>
  <c r="Q13" s="1"/>
  <c r="Q12" s="1"/>
  <c r="Q11" s="1"/>
  <c r="I16" i="15"/>
  <c r="P14" i="26" s="1"/>
  <c r="P13" s="1"/>
  <c r="P12" s="1"/>
  <c r="P11" s="1"/>
  <c r="H16" i="15"/>
  <c r="O14" i="26" s="1"/>
  <c r="O13" s="1"/>
  <c r="O12" s="1"/>
  <c r="E20" i="7"/>
  <c r="E19" s="1"/>
  <c r="E18" s="1"/>
  <c r="E17" s="1"/>
  <c r="D20"/>
  <c r="D19" s="1"/>
  <c r="D18" s="1"/>
  <c r="D17" s="1"/>
  <c r="E16"/>
  <c r="E15" s="1"/>
  <c r="E14" s="1"/>
  <c r="E13" s="1"/>
  <c r="E12" s="1"/>
  <c r="D16"/>
  <c r="D15"/>
  <c r="D14" s="1"/>
  <c r="D13" s="1"/>
  <c r="H90" i="15"/>
  <c r="H61"/>
  <c r="H60"/>
  <c r="H59" s="1"/>
  <c r="I13" i="16"/>
  <c r="I12" s="1"/>
  <c r="I11" s="1"/>
  <c r="I10" s="1"/>
  <c r="I9" s="1"/>
  <c r="D9" i="14"/>
  <c r="D8"/>
  <c r="D36"/>
  <c r="D35"/>
  <c r="J131" i="15"/>
  <c r="J130"/>
  <c r="J70"/>
  <c r="J13" i="16"/>
  <c r="J12" s="1"/>
  <c r="J11" s="1"/>
  <c r="J10" s="1"/>
  <c r="J9" s="1"/>
  <c r="H74"/>
  <c r="J112" i="15"/>
  <c r="F112"/>
  <c r="I82"/>
  <c r="I81" s="1"/>
  <c r="I80" s="1"/>
  <c r="I79" s="1"/>
  <c r="I78" s="1"/>
  <c r="I77" s="1"/>
  <c r="G20" i="17" s="1"/>
  <c r="G19" s="1"/>
  <c r="J32" i="15"/>
  <c r="I27"/>
  <c r="I26"/>
  <c r="I25" s="1"/>
  <c r="I24" s="1"/>
  <c r="G10" i="17" s="1"/>
  <c r="I28" i="15"/>
  <c r="J109"/>
  <c r="J108"/>
  <c r="J107" s="1"/>
  <c r="J106" s="1"/>
  <c r="J105" s="1"/>
  <c r="I74"/>
  <c r="J62"/>
  <c r="J61"/>
  <c r="J60" s="1"/>
  <c r="J59" s="1"/>
  <c r="I109"/>
  <c r="I108"/>
  <c r="I107" s="1"/>
  <c r="I106" s="1"/>
  <c r="I105" s="1"/>
  <c r="I104" s="1"/>
  <c r="G25" i="17" s="1"/>
  <c r="G24" s="1"/>
  <c r="H55" i="15"/>
  <c r="H72" i="16"/>
  <c r="J20"/>
  <c r="J19" s="1"/>
  <c r="J18" s="1"/>
  <c r="J17" s="1"/>
  <c r="J16" s="1"/>
  <c r="J8" s="1"/>
  <c r="H62" i="15"/>
  <c r="I62"/>
  <c r="I61"/>
  <c r="I60" s="1"/>
  <c r="I59" s="1"/>
  <c r="J21" i="16"/>
  <c r="H109" i="15"/>
  <c r="H108" s="1"/>
  <c r="H107" s="1"/>
  <c r="H106" s="1"/>
  <c r="H105" s="1"/>
  <c r="J82"/>
  <c r="J81"/>
  <c r="J80" s="1"/>
  <c r="J79" s="1"/>
  <c r="J78" s="1"/>
  <c r="I123"/>
  <c r="I118" s="1"/>
  <c r="I117" s="1"/>
  <c r="I116" s="1"/>
  <c r="I115" s="1"/>
  <c r="G27" i="17" s="1"/>
  <c r="G26" s="1"/>
  <c r="J74" i="15"/>
  <c r="J69"/>
  <c r="J68" s="1"/>
  <c r="J67" s="1"/>
  <c r="J66" s="1"/>
  <c r="I47" i="16"/>
  <c r="I46"/>
  <c r="I45" s="1"/>
  <c r="I44" s="1"/>
  <c r="I43" s="1"/>
  <c r="I42" s="1"/>
  <c r="I55" i="15"/>
  <c r="J55"/>
  <c r="J28"/>
  <c r="H70"/>
  <c r="H69" s="1"/>
  <c r="H68" s="1"/>
  <c r="H67" s="1"/>
  <c r="H66" s="1"/>
  <c r="H21" i="16"/>
  <c r="Q29" i="26"/>
  <c r="H85" i="16"/>
  <c r="H84"/>
  <c r="H27" i="15"/>
  <c r="O22" i="26"/>
  <c r="H28" i="15"/>
  <c r="H20" i="16"/>
  <c r="Q87" i="26"/>
  <c r="Q86" s="1"/>
  <c r="O87"/>
  <c r="O86" s="1"/>
  <c r="P87"/>
  <c r="P86" s="1"/>
  <c r="H89" i="15"/>
  <c r="O84" i="26"/>
  <c r="P36"/>
  <c r="P35"/>
  <c r="O29"/>
  <c r="P29"/>
  <c r="H71" i="16"/>
  <c r="H70"/>
  <c r="H69" s="1"/>
  <c r="H68" s="1"/>
  <c r="H79"/>
  <c r="H78"/>
  <c r="H77" s="1"/>
  <c r="H76" s="1"/>
  <c r="O26" i="26"/>
  <c r="H19" i="16"/>
  <c r="H123" i="15"/>
  <c r="O70" i="26"/>
  <c r="O72"/>
  <c r="O71" s="1"/>
  <c r="H122" i="15"/>
  <c r="H118" s="1"/>
  <c r="H117" s="1"/>
  <c r="H116" s="1"/>
  <c r="H115" s="1"/>
  <c r="D27" i="17" s="1"/>
  <c r="D26" s="1"/>
  <c r="H54" i="16"/>
  <c r="H53" s="1"/>
  <c r="H52" s="1"/>
  <c r="H51" s="1"/>
  <c r="H50" s="1"/>
  <c r="H49" s="1"/>
  <c r="H27"/>
  <c r="H26" s="1"/>
  <c r="O51" i="26"/>
  <c r="P51"/>
  <c r="P50"/>
  <c r="Q50"/>
  <c r="O31"/>
  <c r="H13" i="16"/>
  <c r="H12" s="1"/>
  <c r="H11" s="1"/>
  <c r="H10" s="1"/>
  <c r="H15" i="15"/>
  <c r="H14" s="1"/>
  <c r="H13" s="1"/>
  <c r="H12" s="1"/>
  <c r="H11" s="1"/>
  <c r="C36" i="14"/>
  <c r="C35"/>
  <c r="H82" i="15"/>
  <c r="H81"/>
  <c r="H80" s="1"/>
  <c r="H79" s="1"/>
  <c r="H78" s="1"/>
  <c r="H77" s="1"/>
  <c r="D31" i="14"/>
  <c r="E125"/>
  <c r="E128"/>
  <c r="E115"/>
  <c r="D115"/>
  <c r="E90"/>
  <c r="C90"/>
  <c r="E62"/>
  <c r="E61"/>
  <c r="C62"/>
  <c r="C61"/>
  <c r="D125"/>
  <c r="D128"/>
  <c r="C115"/>
  <c r="E133"/>
  <c r="D74"/>
  <c r="C26"/>
  <c r="C25" s="1"/>
  <c r="C105"/>
  <c r="C104" s="1"/>
  <c r="E74"/>
  <c r="C74"/>
  <c r="E26"/>
  <c r="E25" s="1"/>
  <c r="D105"/>
  <c r="D104" s="1"/>
  <c r="E105"/>
  <c r="E104" s="1"/>
  <c r="O35" i="26" l="1"/>
  <c r="O36"/>
  <c r="Q35"/>
  <c r="Q10" s="1"/>
  <c r="Q36"/>
  <c r="O21"/>
  <c r="O20" s="1"/>
  <c r="O19" s="1"/>
  <c r="I18" i="16"/>
  <c r="I17" s="1"/>
  <c r="I16" s="1"/>
  <c r="I8" s="1"/>
  <c r="O65" i="26"/>
  <c r="D7" i="14"/>
  <c r="D6" s="1"/>
  <c r="C7"/>
  <c r="C6" s="1"/>
  <c r="E7"/>
  <c r="E6" s="1"/>
  <c r="D9" i="17"/>
  <c r="H10" i="15"/>
  <c r="H20" i="17"/>
  <c r="H19" s="1"/>
  <c r="J77" i="15"/>
  <c r="H104"/>
  <c r="D25" i="17"/>
  <c r="D24" s="1"/>
  <c r="D16"/>
  <c r="H40" i="16"/>
  <c r="H39" s="1"/>
  <c r="H38" s="1"/>
  <c r="P70" i="26"/>
  <c r="P72"/>
  <c r="P71" s="1"/>
  <c r="D18" i="17"/>
  <c r="D17" s="1"/>
  <c r="H65" i="15"/>
  <c r="J65"/>
  <c r="H18" i="17"/>
  <c r="H17" s="1"/>
  <c r="J104" i="15"/>
  <c r="H24" i="17" s="1"/>
  <c r="H25"/>
  <c r="H45" i="16"/>
  <c r="H44" s="1"/>
  <c r="H43" s="1"/>
  <c r="H42" s="1"/>
  <c r="H46"/>
  <c r="H22" i="17"/>
  <c r="H21" s="1"/>
  <c r="J85" i="15"/>
  <c r="J115"/>
  <c r="H27" i="17"/>
  <c r="H26" s="1"/>
  <c r="P91" i="26"/>
  <c r="P90" s="1"/>
  <c r="P89" s="1"/>
  <c r="P84"/>
  <c r="Q84"/>
  <c r="Q91"/>
  <c r="Q90" s="1"/>
  <c r="Q89" s="1"/>
  <c r="Q70"/>
  <c r="Q72"/>
  <c r="Q71" s="1"/>
  <c r="H18" i="16"/>
  <c r="H17" s="1"/>
  <c r="H16" s="1"/>
  <c r="D12" i="7"/>
  <c r="P10" i="26"/>
  <c r="P65"/>
  <c r="Q65"/>
  <c r="Q9" s="1"/>
  <c r="Q94" s="1"/>
  <c r="I15" i="15"/>
  <c r="I14" s="1"/>
  <c r="I13" s="1"/>
  <c r="I12" s="1"/>
  <c r="I11" s="1"/>
  <c r="J15"/>
  <c r="J14" s="1"/>
  <c r="J13" s="1"/>
  <c r="J12" s="1"/>
  <c r="J11" s="1"/>
  <c r="J60" i="16"/>
  <c r="J59" s="1"/>
  <c r="J58" s="1"/>
  <c r="J57" s="1"/>
  <c r="J56" s="1"/>
  <c r="J55" s="1"/>
  <c r="H95" i="15"/>
  <c r="H94" s="1"/>
  <c r="H88" s="1"/>
  <c r="H87" s="1"/>
  <c r="H86" s="1"/>
  <c r="H85" s="1"/>
  <c r="D22" i="17" s="1"/>
  <c r="D21" s="1"/>
  <c r="I85" i="16"/>
  <c r="I84" s="1"/>
  <c r="I79" s="1"/>
  <c r="I78" s="1"/>
  <c r="I77" s="1"/>
  <c r="I76" s="1"/>
  <c r="J85"/>
  <c r="J84" s="1"/>
  <c r="J79" s="1"/>
  <c r="J78" s="1"/>
  <c r="J77" s="1"/>
  <c r="J76" s="1"/>
  <c r="H15"/>
  <c r="H14" s="1"/>
  <c r="H9" s="1"/>
  <c r="H8" s="1"/>
  <c r="H88" s="1"/>
  <c r="O18" i="26"/>
  <c r="I54" i="16"/>
  <c r="I53" s="1"/>
  <c r="I52" s="1"/>
  <c r="I51" s="1"/>
  <c r="I50" s="1"/>
  <c r="I49" s="1"/>
  <c r="I73"/>
  <c r="I72" s="1"/>
  <c r="I71" s="1"/>
  <c r="I70" s="1"/>
  <c r="I69" s="1"/>
  <c r="I68" s="1"/>
  <c r="I60"/>
  <c r="I59" s="1"/>
  <c r="I58" s="1"/>
  <c r="I57" s="1"/>
  <c r="I56" s="1"/>
  <c r="I55" s="1"/>
  <c r="I88" l="1"/>
  <c r="J88"/>
  <c r="O15" i="26"/>
  <c r="O11" s="1"/>
  <c r="O10" s="1"/>
  <c r="O9" s="1"/>
  <c r="O94" s="1"/>
  <c r="O17"/>
  <c r="O16" s="1"/>
  <c r="J10" i="15"/>
  <c r="J133" s="1"/>
  <c r="J9" s="1"/>
  <c r="G20" i="7" s="1"/>
  <c r="G19" s="1"/>
  <c r="G18" s="1"/>
  <c r="G17" s="1"/>
  <c r="H9" i="17"/>
  <c r="H8" s="1"/>
  <c r="H28" s="1"/>
  <c r="H133" i="15"/>
  <c r="H9"/>
  <c r="C20" i="7" s="1"/>
  <c r="G16"/>
  <c r="G15" s="1"/>
  <c r="G14" s="1"/>
  <c r="G13" s="1"/>
  <c r="E144" i="14"/>
  <c r="F16" i="7"/>
  <c r="F15" s="1"/>
  <c r="F14" s="1"/>
  <c r="F13" s="1"/>
  <c r="D144" i="14"/>
  <c r="I10" i="15"/>
  <c r="I133" s="1"/>
  <c r="I9" s="1"/>
  <c r="F20" i="7" s="1"/>
  <c r="F19" s="1"/>
  <c r="F18" s="1"/>
  <c r="F17" s="1"/>
  <c r="G9" i="17"/>
  <c r="G8" s="1"/>
  <c r="G28" s="1"/>
  <c r="C16" i="7"/>
  <c r="C15" s="1"/>
  <c r="C14" s="1"/>
  <c r="C13" s="1"/>
  <c r="C144" i="14"/>
  <c r="P9" i="26"/>
  <c r="P94" s="1"/>
  <c r="D8" i="17"/>
  <c r="D28" s="1"/>
  <c r="F12" i="7" l="1"/>
  <c r="C12"/>
  <c r="C11" s="1"/>
  <c r="C19"/>
  <c r="C18" s="1"/>
  <c r="C17" s="1"/>
</calcChain>
</file>

<file path=xl/sharedStrings.xml><?xml version="1.0" encoding="utf-8"?>
<sst xmlns="http://schemas.openxmlformats.org/spreadsheetml/2006/main" count="740" uniqueCount="440">
  <si>
    <t xml:space="preserve">Источники внутреннего финансирования дефицита местного бюджета </t>
  </si>
  <si>
    <t>(руб.)</t>
  </si>
  <si>
    <t>000 01 00 00 00 00 0000 000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</si>
  <si>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</si>
  <si>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</si>
  <si>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</si>
  <si>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</si>
  <si>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</si>
  <si>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</si>
  <si>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</si>
  <si>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</si>
  <si>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</si>
  <si>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</si>
  <si>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</si>
  <si>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</si>
  <si>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</si>
  <si>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</si>
  <si>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</si>
  <si>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</si>
  <si>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</si>
  <si>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</si>
  <si>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</si>
  <si>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</si>
  <si>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</si>
  <si>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</si>
  <si>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</si>
  <si>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</si>
  <si>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</si>
  <si>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</si>
  <si>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</si>
  <si>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</si>
  <si>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</si>
  <si>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</si>
  <si>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</si>
  <si>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</si>
  <si>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</si>
  <si>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</si>
  <si>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</si>
  <si>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</si>
  <si>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</si>
  <si>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</si>
  <si>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</si>
  <si>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</si>
  <si>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</si>
  <si>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</si>
  <si>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</si>
  <si>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</si>
  <si>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</t>
  </si>
  <si>
    <t>Итого расходов</t>
  </si>
  <si>
    <t xml:space="preserve">к решению Совета депутатов </t>
  </si>
  <si>
    <t>Федоровского Первого сельсовета</t>
  </si>
  <si>
    <t>Наименование</t>
  </si>
  <si>
    <t>КЦСР</t>
  </si>
  <si>
    <t>КВР</t>
  </si>
  <si>
    <t>ОБЩЕГОСУДАРСТВЕННЫЕ ВОПРОСЫ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</si>
  <si>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</si>
  <si>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</si>
  <si>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</si>
  <si>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Обеспечение деятельности финансовых, налоговых и таможенных организаций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</si>
  <si>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</si>
  <si>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Иные межбюджетные трансферты</t>
  </si>
  <si>
    <t>НАЦИОНАЛЬНАЯ ОБОРОНА</t>
  </si>
  <si>
    <t> 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</si>
  <si>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</si>
  <si>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>НАЦИОНАЛЬНАЯ БЕЗОПАСНОСТЬ И ПРАВООХРАНИТЕЛЬНАЯ ДЕЯТЕЛЬНОСТЬ</t>
  </si>
  <si>
    <t>Иные закупки товаров, работ и услуг для государственных (муниципальных) нужд</t>
  </si>
  <si>
    <t>Подпрограмма "Обеспечение пожарной безопасности на территории муниципального образования Федоровский Первый сельсовет"</t>
  </si>
  <si>
    <t>НАЦИОНАЛЬНАЯ ЭКОНОМИКА</t>
  </si>
  <si>
    <t>Подпрограмма "Развитие дорожного хозяйства на территории муниципального образования Федоровский Первый сельсовет"</t>
  </si>
  <si>
    <t>ЖИЛИЩНО-КОММУНАЛЬНОЕ ХОЗЯЙСТВО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</si>
  <si>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</si>
  <si>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</si>
  <si>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Подпрограмма "Развитие культуры на территории муниципального образования Федоровский Первый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</si>
  <si>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</si>
  <si>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</si>
  <si>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r>
      <t> </t>
    </r>
    <r>
      <rPr>
        <sz val="10"/>
        <color indexed="8"/>
        <rFont val="Times New Roman"/>
        <family val="1"/>
        <charset val="204"/>
      </rPr>
      <t>Иные межбюджетные трансферты</t>
    </r>
  </si>
  <si>
    <r>
      <t> </t>
    </r>
    <r>
      <rPr>
        <sz val="10"/>
        <color indexed="8"/>
        <rFont val="Times New Roman"/>
        <family val="1"/>
        <charset val="204"/>
      </rPr>
      <t>Содержание и ремонт, капитальный ремонт автомобильных дорог общего пользования и искусственных сооружений на них</t>
    </r>
  </si>
  <si>
    <t>РЗ</t>
  </si>
  <si>
    <t>ПР</t>
  </si>
  <si>
    <t>Администрация Федоровского Первого сельсовета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</si>
  <si>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</si>
  <si>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</si>
  <si>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</si>
  <si>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</si>
  <si>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иных платежей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</si>
  <si>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</si>
  <si>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"Благоустройство на территории муниципального образования Федоровский Первый сельсовет"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</si>
  <si>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</si>
  <si>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ИТОГО</t>
  </si>
  <si>
    <t>х</t>
  </si>
  <si>
    <r>
      <t> </t>
    </r>
    <r>
      <rPr>
        <sz val="10"/>
        <color indexed="8"/>
        <rFont val="Times New Roman"/>
        <family val="1"/>
        <charset val="204"/>
      </rPr>
      <t>Фонд оплаты труда государственных (муниципальных) органов</t>
    </r>
  </si>
  <si>
    <r>
      <t> </t>
    </r>
    <r>
      <rPr>
        <sz val="10"/>
        <color indexed="8"/>
        <rFont val="Times New Roman"/>
        <family val="1"/>
        <charset val="204"/>
      </rPr>
      <t>Подпрограмма "Обеспечение осуществление части, переданных органами власти другого уровня, полномочий"</t>
    </r>
  </si>
  <si>
    <t>Межбюджетные трансферты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</si>
  <si>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</si>
  <si>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</si>
  <si>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</si>
  <si>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 xml:space="preserve">                                                           </t>
  </si>
  <si>
    <t xml:space="preserve">                                                                 </t>
  </si>
  <si>
    <t>к решению совета</t>
  </si>
  <si>
    <t xml:space="preserve">                                                                                                  </t>
  </si>
  <si>
    <t xml:space="preserve">депутатов Федоровского Первого сельсовета </t>
  </si>
  <si>
    <t xml:space="preserve">                                                                            </t>
  </si>
  <si>
    <t xml:space="preserve">2016 год </t>
  </si>
  <si>
    <t xml:space="preserve">2017 год </t>
  </si>
  <si>
    <t>Фукционирование высшего должностного лица субъекта Российской Федерации и муниципального образования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</si>
  <si>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</si>
  <si>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</si>
  <si>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</si>
  <si>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</si>
  <si>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0203</t>
  </si>
  <si>
    <t>Национальная безопасность и провоохранительная деятельность</t>
  </si>
  <si>
    <t xml:space="preserve">Культура, кинематография </t>
  </si>
  <si>
    <t>Приложение 1</t>
  </si>
  <si>
    <t xml:space="preserve">депутатов  Федоровского Первого сельсовета </t>
  </si>
  <si>
    <t xml:space="preserve">2015 год </t>
  </si>
  <si>
    <t>2015 год</t>
  </si>
  <si>
    <t>2016 год</t>
  </si>
  <si>
    <t>ИСТОЧНИКИ ВНУТРЕННЕГО ФИНАНСИРОВАНИЯ ДЕФИЦИТОВ БЮДЖЕТОВ</t>
  </si>
  <si>
    <t>Код бюджетной классификации Российской Федерации</t>
  </si>
  <si>
    <t>Наименование кода дохода бюджета</t>
  </si>
  <si>
    <t>НАЛОГИ НА СОВОКУПНЫЙ ДОХОД</t>
  </si>
  <si>
    <t>Налог, взимаемый в связи с применением упрощенной системы налогообложения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</si>
  <si>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</si>
  <si>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</si>
  <si>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</si>
  <si>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</si>
  <si>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</si>
  <si>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МАТЕРИАЛЬНЫХ И НЕМАТЕРИАЛЬНЫХ АКТИВОВ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</si>
  <si>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</si>
  <si>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</si>
  <si>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</si>
  <si>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</si>
  <si>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Невыясненные поступления, зачисляемые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</si>
  <si>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</si>
  <si>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</si>
  <si>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</si>
  <si>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</si>
  <si>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</si>
  <si>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</si>
  <si>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</si>
  <si>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</si>
  <si>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</si>
  <si>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</si>
  <si>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</si>
  <si>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</si>
  <si>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</si>
  <si>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</si>
  <si>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</si>
  <si>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</si>
  <si>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</si>
  <si>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</si>
  <si>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</si>
  <si>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</si>
  <si>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</si>
  <si>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</si>
  <si>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</si>
  <si>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</si>
  <si>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</si>
  <si>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</si>
  <si>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</si>
  <si>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000 10500000000000000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</si>
  <si>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</si>
  <si>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</si>
  <si>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</si>
  <si>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</si>
  <si>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182 10601030101000110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</si>
  <si>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</si>
  <si>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</si>
  <si>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</si>
  <si>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</si>
  <si>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</si>
  <si>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182 10606043101000110</t>
  </si>
  <si>
    <t>000 11100000000000000</t>
  </si>
  <si>
    <t>000 11105000000000120</t>
  </si>
  <si>
    <t>000 11105030000000120</t>
  </si>
  <si>
    <t>000 20000000000000000</t>
  </si>
  <si>
    <t>000 20200000000000000</t>
  </si>
  <si>
    <t>000 20210000000000150</t>
  </si>
  <si>
    <t>Субвенции бюджетам бюджетной системы Российской Федерации</t>
  </si>
  <si>
    <t>000 20230000000000150</t>
  </si>
  <si>
    <t>000 20235118000000150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</si>
  <si>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</si>
  <si>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</si>
  <si>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</si>
  <si>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</si>
  <si>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</si>
  <si>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</si>
  <si>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182 10501011011000110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</si>
  <si>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</si>
  <si>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</si>
  <si>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</si>
  <si>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</si>
  <si>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</si>
  <si>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</si>
  <si>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</si>
  <si>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</si>
  <si>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 (за налоговые периоды, истекшие до 1 января 2011 года)</t>
  </si>
  <si>
    <t>000 10503020010000110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</si>
  <si>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</si>
  <si>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</si>
  <si>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</si>
  <si>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</si>
  <si>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</si>
  <si>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</si>
  <si>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</si>
  <si>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</si>
  <si>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КГС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</si>
  <si>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</si>
  <si>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</si>
  <si>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</si>
  <si>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</si>
  <si>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</si>
  <si>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</si>
  <si>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</si>
  <si>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</si>
  <si>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</si>
  <si>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</si>
  <si>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</si>
  <si>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</si>
  <si>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</si>
  <si>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</si>
  <si>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</si>
  <si>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</si>
  <si>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</si>
  <si>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</si>
  <si>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</si>
  <si>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</si>
  <si>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</si>
  <si>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</si>
  <si>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</si>
  <si>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</si>
  <si>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</si>
  <si>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</si>
  <si>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</si>
  <si>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</si>
  <si>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</si>
  <si>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</si>
  <si>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</si>
  <si>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</si>
  <si>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</si>
  <si>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</si>
  <si>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</si>
  <si>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</si>
  <si>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</si>
  <si>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</si>
  <si>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</si>
  <si>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</si>
  <si>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КГС 11402053100000410</t>
  </si>
  <si>
    <t>Доходы от продажи земельных участков, находящихся в государственной и муниципальной собственности</t>
  </si>
  <si>
    <t>000 11406000000000000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</si>
  <si>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</si>
  <si>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</si>
  <si>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</si>
  <si>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КГС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</si>
  <si>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</si>
  <si>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</si>
  <si>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</si>
  <si>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</si>
  <si>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</si>
  <si>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</si>
  <si>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</si>
  <si>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</si>
  <si>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</si>
  <si>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</si>
  <si>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</si>
  <si>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</si>
  <si>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</si>
  <si>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</si>
  <si>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</si>
  <si>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</si>
  <si>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</si>
  <si>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000 11701050100000180</t>
  </si>
  <si>
    <t>000 20215002000000150</t>
  </si>
  <si>
    <t>КГС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</si>
  <si>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</si>
  <si>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</si>
  <si>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</si>
  <si>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</si>
  <si>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</si>
  <si>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КГС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</si>
  <si>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</si>
  <si>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</si>
  <si>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</si>
  <si>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КГС 20220216100000150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</si>
  <si>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</si>
  <si>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</si>
  <si>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</si>
  <si>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КГС 20225555100000150</t>
  </si>
  <si>
    <t>Прочие субсидии</t>
  </si>
  <si>
    <t>000 20229999000000150</t>
  </si>
  <si>
    <t>Прочие субсидии бюджетам сельских поселений</t>
  </si>
  <si>
    <t>КГС 20229999100000150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</si>
  <si>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</si>
  <si>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КГС 20229999109000150</t>
  </si>
  <si>
    <t>Субвенции бюджетам на государственную регистрацию актов гражданского состояния</t>
  </si>
  <si>
    <t>000 20235930000000151</t>
  </si>
  <si>
    <t>Субвенции бюджетам сельских поселений на государственную регистрацию актов гражданского состояния</t>
  </si>
  <si>
    <t>КГС 20235930100000151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</si>
  <si>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</si>
  <si>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</si>
  <si>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</si>
  <si>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</si>
  <si>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КГС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</si>
  <si>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</si>
  <si>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</si>
  <si>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</si>
  <si>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КГС 20249999100000150</t>
  </si>
  <si>
    <t>БЕЗВОЗМЕЗДНЫЕ ПОСТУПЛЕНИЯ ОТ НЕГОСУДАРСТВЕННЫХ ОРГАНИЗАЦИЙ</t>
  </si>
  <si>
    <t>000 20400000000000150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</si>
  <si>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</si>
  <si>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</si>
  <si>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</si>
  <si>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КГС 20405099100000150</t>
  </si>
  <si>
    <t>239 11105035100000120</t>
  </si>
  <si>
    <t>239 20235118100000150</t>
  </si>
  <si>
    <t xml:space="preserve">Непрограммное направление расходов (непрограммные мероприятия) </t>
  </si>
  <si>
    <t>Создание и использование средств резервного фонда администрации поселений Саракташского района</t>
  </si>
  <si>
    <t>Иные бюджетные ассигнования</t>
  </si>
  <si>
    <t>Резервные средства</t>
  </si>
  <si>
    <t>Другие общегосударстивенные вопросы</t>
  </si>
  <si>
    <t>Непрограмное направление расходов (непрограмные мероприятия)</t>
  </si>
  <si>
    <t xml:space="preserve">Иные бюджетные ассигнования </t>
  </si>
  <si>
    <t xml:space="preserve">Иные закупки товаров, работ и услуг для обеспечения государственных (муниципальных) нужд 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</si>
  <si>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2018-2024г"</t>
  </si>
  <si>
    <t> 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2018-2024 годы"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</si>
  <si>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2018-2024 годы"</t>
  </si>
  <si>
    <t>Резервные фонды</t>
  </si>
  <si>
    <t>Непрограммное направление расходов (непрограммные мероприятия).</t>
  </si>
  <si>
    <t>Уплата налогов, сборов и ины платежей</t>
  </si>
  <si>
    <t xml:space="preserve">Финансовое обеспечение мероприятий, направленных на развитие культуры на территории муниципального образования поселения </t>
  </si>
  <si>
    <t>239 20216001100000150</t>
  </si>
  <si>
    <t>000 20216001000000150</t>
  </si>
  <si>
    <t>239 11715030100012150</t>
  </si>
  <si>
    <t>00011715030100000150</t>
  </si>
  <si>
    <t>00011715000000000150</t>
  </si>
  <si>
    <t>00011700000000000000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</si>
  <si>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</si>
  <si>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Инициативные платежи, зачисляемые в бюджеты сельских поселений</t>
  </si>
  <si>
    <t>Инициативные платежи</t>
  </si>
  <si>
    <t>695П5S1401</t>
  </si>
  <si>
    <t xml:space="preserve">Приоритетный проект "Капитальный ремонт ограждения кладбища в деревне Сияльтугай, улица Светлая, 1А, Саракташского района, Оренбургской области" (Реализация инициативных проектов)
</t>
  </si>
  <si>
    <t>Код источника финансирования по КИВФ,КИВнФ</t>
  </si>
  <si>
    <t>Наименование показателя</t>
  </si>
  <si>
    <t>2022 год</t>
  </si>
  <si>
    <t>2023 год</t>
  </si>
  <si>
    <t>Всего источников финансирования дефицитов бюджетов</t>
  </si>
  <si>
    <t xml:space="preserve">Наименование расходов </t>
  </si>
  <si>
    <t>01</t>
  </si>
  <si>
    <t>00</t>
  </si>
  <si>
    <t>02</t>
  </si>
  <si>
    <t>04</t>
  </si>
  <si>
    <t>06</t>
  </si>
  <si>
    <t>11</t>
  </si>
  <si>
    <t>13</t>
  </si>
  <si>
    <t>03</t>
  </si>
  <si>
    <t>10</t>
  </si>
  <si>
    <t>09</t>
  </si>
  <si>
    <t>05</t>
  </si>
  <si>
    <t>08</t>
  </si>
  <si>
    <t>Приложение № 6</t>
  </si>
  <si>
    <t>ЦСР</t>
  </si>
  <si>
    <t>ВР</t>
  </si>
  <si>
    <t>к решению Совета депутатов</t>
  </si>
  <si>
    <t>239 20215001100000150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</si>
  <si>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</si>
  <si>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</si>
  <si>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</si>
  <si>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2024 год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</si>
  <si>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</si>
  <si>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Повышение заработной платы работников муниципальных учреждений культуры</t>
  </si>
  <si>
    <t>Поступление доходов в местный бюджет по кодам видов доходов, подвидов доходов на 2022 год и на плановый период 2023, 2024 годов</t>
  </si>
  <si>
    <t>Закупка энергетических ресурсов</t>
  </si>
  <si>
    <t>Подпрограмма "Развитие системы градорегулирования в муниципальном образовании Федоровский Первый сельсовет"</t>
  </si>
  <si>
    <t>ВЕДОМСТВЕННАЯ СТРУКТУРА РАСХОДОВ МЕСТНОГО БЮДЖЕТА НА 2022 ГОД И ПЛАНОВЫЙ ПЕРИОД 2023, 2024 ГОДОВ</t>
  </si>
  <si>
    <t>Распределение бюджетных ассигнований местного бюджета по разделам, подразделам, целевым статьям (муниципальным программам Федоровского Первого сельсовета и неропграммным направлениям деятельности), группам и подгруппам видов расходов классификации расходов бюджета на 2022 год и на плановый период 2023 и 2024 годов</t>
  </si>
  <si>
    <t>12</t>
  </si>
  <si>
    <t>Другие вопросы в области национальной экономики</t>
  </si>
  <si>
    <t>000 1170000000000000</t>
  </si>
  <si>
    <t>239 11715030100013150</t>
  </si>
  <si>
    <t>000 11715000000000150</t>
  </si>
  <si>
    <t>694П5S140Г</t>
  </si>
  <si>
    <t>Иные закупки товаров, работ и услуг для обеспечения государственных (муниципальных) нужд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</si>
  <si>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2018-2024годы"</t>
  </si>
  <si>
    <t>182 10102030011000110</t>
  </si>
  <si>
    <t>69900S1510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</si>
  <si>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</si>
  <si>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Подпрогамма "Осуществление деятельности аппарата управления "</t>
  </si>
  <si>
    <t>Подпрограмма "Осуществление деятельности аппарата управления "</t>
  </si>
  <si>
    <t>Мероприятия по привидению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</si>
  <si>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КВСР</t>
  </si>
  <si>
    <t xml:space="preserve">Прочая закупка товаров, работ и услуг </t>
  </si>
  <si>
    <t>Национальная безопасность и правоохранительная деятельность</t>
  </si>
  <si>
    <t>Содержание и ремонт,  капитальный ремонт автомобильных дорог общего пользования и искусственных сооружений на них</t>
  </si>
  <si>
    <t>Непрограммное направление расходов (непрограммные мероприятия)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</si>
  <si>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</si>
  <si>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Финансовое обеспечение мероприятий по благоустройству территорий муниципального образования поселения </t>
  </si>
  <si>
    <t>Подпрограмма «Развитие системы градорегулирования в муниципальном образовании Александровский сельсовет"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</si>
  <si>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</si>
  <si>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Членские взносы в Совет (ассоциацию) муниципальных образований</t>
  </si>
  <si>
    <t>РАСПРЕДЕЛЕНИЕ БЮДЖЕТНЫХ АССИГНОВАНИЙ МЕСТНОГО БЮДЖЕТА ПО ЦЕЛЕВЫМ СТАТЬЯМ, МУНИЦИПАЛЬНЫМ ПРОГРАММАМ ФЕДОРОВСКОГО ПЕРВОГО СЕЛЬСОВЕТА И НЕПРОГРАММНЫМ  НАПРАВЛЕНИЯМ ДЕЯТЕЛЬНОСТИ, РАЗДЕЛАМ, ПОДРАЗДЕЛАМ, ГРУППАМ И  ПОДГРУППАМ ВИДОВ РАСХОДОВ КЛАССИФИКАЦИИ РАСХОДОВ НА 2022 ГОД И НА ПЛАНОВЫЙ ПЕРИОД 2023 И 2024 ГОДОВ</t>
  </si>
  <si>
    <t xml:space="preserve">Подпрограмма "Обеспечение пожарной безопасности на территории муниципального образования Федоровский Первый сельсовет" </t>
  </si>
  <si>
    <t xml:space="preserve">Подпрограмма "Развитие дорожного хозяйства на территории муниципального образования Федоровский Первый сельсовет" </t>
  </si>
  <si>
    <t>Уплата налогов,сборов и иных платежей</t>
  </si>
  <si>
    <t>239 11715030100000150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</si>
  <si>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</si>
  <si>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239 20249999100000150</t>
  </si>
  <si>
    <t>Приложение № 3</t>
  </si>
  <si>
    <t>Приложение 4</t>
  </si>
  <si>
    <r>
      <t> </t>
    </r>
    <r>
      <rPr>
        <sz val="10"/>
        <color indexed="8"/>
        <rFont val="Times New Roman"/>
        <family val="1"/>
        <charset val="204"/>
      </rPr>
      <t>Иные закупки товаров, работ и услуг для обеспечения государственных (муниципальных) нужд</t>
    </r>
  </si>
  <si>
    <t>Осуществление первичного воинского учета органми местного самоуправления поселений, муниципальных и городских округов</t>
  </si>
  <si>
    <t>Реализация инициативных проектов (ремонт автомобильной дороги)</t>
  </si>
  <si>
    <t>Приложение 5</t>
  </si>
  <si>
    <t>Подпрограмма "Осуществление деятельности аппарата управления"</t>
  </si>
  <si>
    <t>Содержание и ремонт, капитальный ремонт автомобильных дорог общего пользования и искусственных сооружений на них</t>
  </si>
  <si>
    <t>Обеспечение деятельности финансовых,налоговых и таможенных органов и органов финансового (финансово-бюджетного) надзора</t>
  </si>
  <si>
    <t>Подпрограмма «Развитие культуры  на территории муниципального образования Федоровский Первый сельсовет»</t>
  </si>
  <si>
    <t>Достижение показателей по оплате труда</t>
  </si>
  <si>
    <t xml:space="preserve">на 2022 год и на плановый период 2023-2024 годов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</si>
  <si>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(перерасчеты,недоимка и задолженность по соответсвующему платежу, в том числе по отмененному)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</si>
  <si>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</si>
  <si>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перерасчеты, недоимка и задолженность по соответсвующему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</si>
  <si>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соответсвующему платежу,в том числе по отмененному)</t>
  </si>
  <si>
    <t>Инициативные платежи, зачисляемые в бюджеты сельских поселений (средства, поступающие на ремонт автомобильной дороги)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</si>
  <si>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</si>
  <si>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</si>
  <si>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Распределение бюджетных ассигнований местного бюджета на 2022 год  и на плановый период 2023 и 2024 годов по разделам, подразделам расходов классификации расходов бюджета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</si>
  <si>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обслувживания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</si>
  <si>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2018-2024 годы""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</si>
  <si>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</si>
  <si>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Непрограмное направление расходов (непрограммные мероприятия)</t>
  </si>
  <si>
    <r>
      <t> </t>
    </r>
    <r>
      <rPr>
        <sz val="10"/>
        <color indexed="8"/>
        <rFont val="Times New Roman"/>
        <family val="1"/>
        <charset val="204"/>
      </rPr>
      <t>Расходы на выплаты персоналу государственных (муниципальных) органов</t>
    </r>
  </si>
  <si>
    <t>Функционирование Правительства Российской Федераци,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</si>
  <si>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</si>
  <si>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000 20215002100000150</t>
  </si>
  <si>
    <t>от 16.12.2022 года № 81</t>
  </si>
  <si>
    <t>№ 81 от  16.12.2022 года</t>
  </si>
  <si>
    <t>№ 81  от 16.12.2022 года</t>
  </si>
  <si>
    <t xml:space="preserve">от  16.12.2022 года № 81   </t>
  </si>
  <si>
    <t xml:space="preserve">от 16.12.2022 года № 81  </t>
  </si>
  <si>
    <t>Приложение 2 к решению совета депутатов Федоровского Первого сельсовета № 81 от 16.12.2022 года</t>
  </si>
</sst>
</file>

<file path=xl/styles.xml><?xml version="1.0" encoding="utf-8"?>
<styleSheet xmlns="http://schemas.openxmlformats.org/spreadsheetml/2006/main">
  <numFmts count="14">
    <numFmt numFmtId="172" formatCode="0000000000"/>
    <numFmt numFmtId="173" formatCode="000"/>
    <numFmt numFmtId="174" formatCode="00"/>
    <numFmt numFmtId="176" formatCode="\2\3\9"/>
    <numFmt numFmtId="178" formatCode="#,##0.00;[Red]#,##0.00"/>
    <numFmt numFmtId="179" formatCode="#,##0.0"/>
    <numFmt numFmtId="186" formatCode="&quot;&quot;###,##0.00"/>
    <numFmt numFmtId="188" formatCode="\2\3\9\20\2\2\9\9\9\9\100000\1\50"/>
    <numFmt numFmtId="189" formatCode="000\20\2\2\9\9\9\9000000\1\50"/>
    <numFmt numFmtId="190" formatCode="000\20\2\20000000000\1\50"/>
    <numFmt numFmtId="193" formatCode="#,##0.00;[Red]\-#,##0.00;0.00"/>
    <numFmt numFmtId="194" formatCode="#,##0.00_ ;[Red]\-#,##0.00\ "/>
    <numFmt numFmtId="198" formatCode="0.00;[Red]0.00"/>
    <numFmt numFmtId="202" formatCode="#,##0.00\ _₽;[Red]#,##0.00\ _₽"/>
  </numFmts>
  <fonts count="3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Arial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395">
    <xf numFmtId="0" fontId="0" fillId="0" borderId="0" xfId="0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justify" vertical="center" wrapText="1"/>
    </xf>
    <xf numFmtId="0" fontId="26" fillId="0" borderId="4" xfId="0" applyFont="1" applyBorder="1" applyAlignment="1">
      <alignment horizontal="right" vertical="center"/>
    </xf>
    <xf numFmtId="0" fontId="25" fillId="0" borderId="5" xfId="0" applyFont="1" applyBorder="1" applyAlignment="1">
      <alignment horizontal="justify" vertical="center"/>
    </xf>
    <xf numFmtId="0" fontId="25" fillId="0" borderId="4" xfId="0" applyFont="1" applyBorder="1" applyAlignment="1">
      <alignment horizontal="right" vertical="center"/>
    </xf>
    <xf numFmtId="0" fontId="27" fillId="0" borderId="2" xfId="0" applyFont="1" applyBorder="1" applyAlignment="1">
      <alignment horizontal="justify" vertical="center" wrapText="1"/>
    </xf>
    <xf numFmtId="0" fontId="26" fillId="0" borderId="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vertical="top"/>
    </xf>
    <xf numFmtId="0" fontId="25" fillId="0" borderId="5" xfId="0" applyFont="1" applyBorder="1" applyAlignment="1">
      <alignment vertical="top"/>
    </xf>
    <xf numFmtId="0" fontId="28" fillId="0" borderId="0" xfId="0" applyFont="1" applyAlignment="1">
      <alignment vertical="top"/>
    </xf>
    <xf numFmtId="0" fontId="26" fillId="0" borderId="3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4" fontId="25" fillId="0" borderId="12" xfId="0" applyNumberFormat="1" applyFont="1" applyBorder="1" applyAlignment="1">
      <alignment horizontal="right" vertical="center"/>
    </xf>
    <xf numFmtId="4" fontId="26" fillId="0" borderId="3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vertical="center" wrapText="1"/>
    </xf>
    <xf numFmtId="4" fontId="25" fillId="0" borderId="3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horizontal="right" vertical="center"/>
    </xf>
    <xf numFmtId="4" fontId="26" fillId="0" borderId="13" xfId="0" applyNumberFormat="1" applyFont="1" applyBorder="1" applyAlignment="1">
      <alignment horizontal="right" vertical="center"/>
    </xf>
    <xf numFmtId="0" fontId="25" fillId="0" borderId="33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center"/>
    </xf>
    <xf numFmtId="172" fontId="26" fillId="0" borderId="12" xfId="0" applyNumberFormat="1" applyFont="1" applyBorder="1" applyAlignment="1">
      <alignment horizontal="right" vertical="center" wrapText="1"/>
    </xf>
    <xf numFmtId="173" fontId="26" fillId="0" borderId="3" xfId="0" applyNumberFormat="1" applyFont="1" applyBorder="1" applyAlignment="1">
      <alignment horizontal="right" vertical="center" wrapText="1"/>
    </xf>
    <xf numFmtId="173" fontId="25" fillId="0" borderId="3" xfId="0" applyNumberFormat="1" applyFont="1" applyBorder="1" applyAlignment="1">
      <alignment horizontal="right" vertical="center" wrapText="1"/>
    </xf>
    <xf numFmtId="173" fontId="25" fillId="0" borderId="9" xfId="0" applyNumberFormat="1" applyFont="1" applyBorder="1" applyAlignment="1">
      <alignment horizontal="right" vertical="center" wrapText="1"/>
    </xf>
    <xf numFmtId="172" fontId="25" fillId="0" borderId="12" xfId="0" applyNumberFormat="1" applyFont="1" applyBorder="1" applyAlignment="1">
      <alignment horizontal="right" vertical="center" wrapText="1"/>
    </xf>
    <xf numFmtId="172" fontId="25" fillId="0" borderId="15" xfId="0" applyNumberFormat="1" applyFont="1" applyBorder="1" applyAlignment="1">
      <alignment horizontal="right" vertical="center" wrapText="1"/>
    </xf>
    <xf numFmtId="172" fontId="25" fillId="0" borderId="8" xfId="0" applyNumberFormat="1" applyFont="1" applyBorder="1" applyAlignment="1">
      <alignment horizontal="right" vertical="center" wrapText="1"/>
    </xf>
    <xf numFmtId="174" fontId="26" fillId="0" borderId="13" xfId="0" applyNumberFormat="1" applyFont="1" applyBorder="1" applyAlignment="1">
      <alignment horizontal="right" vertical="center" wrapText="1"/>
    </xf>
    <xf numFmtId="174" fontId="26" fillId="0" borderId="12" xfId="0" applyNumberFormat="1" applyFont="1" applyBorder="1" applyAlignment="1">
      <alignment horizontal="right" vertical="center" wrapText="1"/>
    </xf>
    <xf numFmtId="174" fontId="25" fillId="0" borderId="13" xfId="0" applyNumberFormat="1" applyFont="1" applyBorder="1" applyAlignment="1">
      <alignment horizontal="right" vertical="center" wrapText="1"/>
    </xf>
    <xf numFmtId="174" fontId="25" fillId="0" borderId="12" xfId="0" applyNumberFormat="1" applyFont="1" applyBorder="1" applyAlignment="1">
      <alignment horizontal="right" vertical="center" wrapText="1"/>
    </xf>
    <xf numFmtId="174" fontId="25" fillId="0" borderId="0" xfId="0" applyNumberFormat="1" applyFont="1" applyAlignment="1">
      <alignment horizontal="right" vertical="center" wrapText="1"/>
    </xf>
    <xf numFmtId="174" fontId="25" fillId="0" borderId="15" xfId="0" applyNumberFormat="1" applyFont="1" applyBorder="1" applyAlignment="1">
      <alignment horizontal="right" vertical="center" wrapText="1"/>
    </xf>
    <xf numFmtId="174" fontId="25" fillId="0" borderId="6" xfId="0" applyNumberFormat="1" applyFont="1" applyBorder="1" applyAlignment="1">
      <alignment horizontal="right" vertical="center" wrapText="1"/>
    </xf>
    <xf numFmtId="174" fontId="25" fillId="0" borderId="8" xfId="0" applyNumberFormat="1" applyFont="1" applyBorder="1" applyAlignment="1">
      <alignment horizontal="right" vertical="center" wrapText="1"/>
    </xf>
    <xf numFmtId="174" fontId="26" fillId="0" borderId="4" xfId="0" applyNumberFormat="1" applyFont="1" applyBorder="1" applyAlignment="1">
      <alignment horizontal="right" vertical="center"/>
    </xf>
    <xf numFmtId="174" fontId="26" fillId="0" borderId="13" xfId="0" applyNumberFormat="1" applyFont="1" applyBorder="1" applyAlignment="1">
      <alignment horizontal="right" vertical="center"/>
    </xf>
    <xf numFmtId="174" fontId="26" fillId="0" borderId="12" xfId="0" applyNumberFormat="1" applyFont="1" applyBorder="1" applyAlignment="1">
      <alignment horizontal="right" vertical="center"/>
    </xf>
    <xf numFmtId="174" fontId="25" fillId="0" borderId="13" xfId="0" applyNumberFormat="1" applyFont="1" applyBorder="1" applyAlignment="1">
      <alignment horizontal="right" vertical="center"/>
    </xf>
    <xf numFmtId="174" fontId="25" fillId="0" borderId="12" xfId="0" applyNumberFormat="1" applyFont="1" applyBorder="1" applyAlignment="1">
      <alignment horizontal="right" vertical="center"/>
    </xf>
    <xf numFmtId="174" fontId="25" fillId="0" borderId="4" xfId="0" applyNumberFormat="1" applyFont="1" applyBorder="1" applyAlignment="1">
      <alignment horizontal="right" vertical="center"/>
    </xf>
    <xf numFmtId="174" fontId="25" fillId="0" borderId="15" xfId="0" applyNumberFormat="1" applyFont="1" applyBorder="1" applyAlignment="1">
      <alignment horizontal="right" vertical="center"/>
    </xf>
    <xf numFmtId="174" fontId="25" fillId="0" borderId="16" xfId="0" applyNumberFormat="1" applyFont="1" applyBorder="1" applyAlignment="1">
      <alignment horizontal="right" vertical="center"/>
    </xf>
    <xf numFmtId="174" fontId="26" fillId="3" borderId="13" xfId="0" applyNumberFormat="1" applyFont="1" applyFill="1" applyBorder="1" applyAlignment="1">
      <alignment horizontal="right" vertical="center"/>
    </xf>
    <xf numFmtId="174" fontId="26" fillId="3" borderId="12" xfId="0" applyNumberFormat="1" applyFont="1" applyFill="1" applyBorder="1" applyAlignment="1">
      <alignment horizontal="right" vertical="center"/>
    </xf>
    <xf numFmtId="174" fontId="25" fillId="3" borderId="13" xfId="0" applyNumberFormat="1" applyFont="1" applyFill="1" applyBorder="1" applyAlignment="1">
      <alignment horizontal="right" vertical="center"/>
    </xf>
    <xf numFmtId="174" fontId="25" fillId="3" borderId="12" xfId="0" applyNumberFormat="1" applyFont="1" applyFill="1" applyBorder="1" applyAlignment="1">
      <alignment horizontal="right" vertical="center"/>
    </xf>
    <xf numFmtId="174" fontId="25" fillId="3" borderId="4" xfId="0" applyNumberFormat="1" applyFont="1" applyFill="1" applyBorder="1" applyAlignment="1">
      <alignment horizontal="right" vertical="center"/>
    </xf>
    <xf numFmtId="172" fontId="26" fillId="0" borderId="4" xfId="0" applyNumberFormat="1" applyFont="1" applyBorder="1" applyAlignment="1">
      <alignment horizontal="right" vertical="center"/>
    </xf>
    <xf numFmtId="172" fontId="26" fillId="0" borderId="12" xfId="0" applyNumberFormat="1" applyFont="1" applyBorder="1" applyAlignment="1">
      <alignment horizontal="right" vertical="center"/>
    </xf>
    <xf numFmtId="172" fontId="25" fillId="0" borderId="12" xfId="0" applyNumberFormat="1" applyFont="1" applyBorder="1" applyAlignment="1">
      <alignment horizontal="right" vertical="center"/>
    </xf>
    <xf numFmtId="172" fontId="27" fillId="0" borderId="4" xfId="0" applyNumberFormat="1" applyFont="1" applyBorder="1" applyAlignment="1">
      <alignment horizontal="right" vertical="center"/>
    </xf>
    <xf numFmtId="172" fontId="27" fillId="0" borderId="3" xfId="0" applyNumberFormat="1" applyFont="1" applyBorder="1" applyAlignment="1">
      <alignment horizontal="right" vertical="center"/>
    </xf>
    <xf numFmtId="172" fontId="27" fillId="0" borderId="0" xfId="0" applyNumberFormat="1" applyFont="1" applyAlignment="1">
      <alignment horizontal="right" vertical="center"/>
    </xf>
    <xf numFmtId="172" fontId="27" fillId="0" borderId="2" xfId="0" applyNumberFormat="1" applyFont="1" applyBorder="1" applyAlignment="1">
      <alignment horizontal="right" vertical="center"/>
    </xf>
    <xf numFmtId="172" fontId="26" fillId="3" borderId="12" xfId="0" applyNumberFormat="1" applyFont="1" applyFill="1" applyBorder="1" applyAlignment="1">
      <alignment horizontal="right" vertical="center"/>
    </xf>
    <xf numFmtId="172" fontId="25" fillId="3" borderId="12" xfId="0" applyNumberFormat="1" applyFont="1" applyFill="1" applyBorder="1" applyAlignment="1">
      <alignment horizontal="right" vertical="center"/>
    </xf>
    <xf numFmtId="172" fontId="25" fillId="0" borderId="4" xfId="0" applyNumberFormat="1" applyFont="1" applyBorder="1" applyAlignment="1">
      <alignment horizontal="right" vertical="center"/>
    </xf>
    <xf numFmtId="173" fontId="26" fillId="0" borderId="4" xfId="0" applyNumberFormat="1" applyFont="1" applyBorder="1" applyAlignment="1">
      <alignment horizontal="right" vertical="center"/>
    </xf>
    <xf numFmtId="173" fontId="26" fillId="0" borderId="3" xfId="0" applyNumberFormat="1" applyFont="1" applyBorder="1" applyAlignment="1">
      <alignment horizontal="right" vertical="center"/>
    </xf>
    <xf numFmtId="173" fontId="25" fillId="0" borderId="3" xfId="0" applyNumberFormat="1" applyFont="1" applyBorder="1" applyAlignment="1">
      <alignment horizontal="right" vertical="center"/>
    </xf>
    <xf numFmtId="173" fontId="25" fillId="0" borderId="4" xfId="0" applyNumberFormat="1" applyFont="1" applyBorder="1" applyAlignment="1">
      <alignment horizontal="right" vertical="center"/>
    </xf>
    <xf numFmtId="173" fontId="26" fillId="3" borderId="3" xfId="0" applyNumberFormat="1" applyFont="1" applyFill="1" applyBorder="1" applyAlignment="1">
      <alignment horizontal="right" vertical="center"/>
    </xf>
    <xf numFmtId="173" fontId="25" fillId="3" borderId="3" xfId="0" applyNumberFormat="1" applyFont="1" applyFill="1" applyBorder="1" applyAlignment="1">
      <alignment horizontal="right" vertical="center"/>
    </xf>
    <xf numFmtId="173" fontId="25" fillId="3" borderId="4" xfId="0" applyNumberFormat="1" applyFont="1" applyFill="1" applyBorder="1" applyAlignment="1">
      <alignment horizontal="right" vertical="center"/>
    </xf>
    <xf numFmtId="4" fontId="26" fillId="0" borderId="4" xfId="0" applyNumberFormat="1" applyFont="1" applyBorder="1" applyAlignment="1">
      <alignment horizontal="right" vertical="center"/>
    </xf>
    <xf numFmtId="4" fontId="25" fillId="0" borderId="4" xfId="0" applyNumberFormat="1" applyFont="1" applyBorder="1" applyAlignment="1">
      <alignment horizontal="right" vertical="center"/>
    </xf>
    <xf numFmtId="4" fontId="26" fillId="3" borderId="4" xfId="0" applyNumberFormat="1" applyFont="1" applyFill="1" applyBorder="1" applyAlignment="1">
      <alignment horizontal="right" vertical="center"/>
    </xf>
    <xf numFmtId="4" fontId="25" fillId="3" borderId="4" xfId="0" applyNumberFormat="1" applyFont="1" applyFill="1" applyBorder="1" applyAlignment="1">
      <alignment horizontal="right" vertical="center"/>
    </xf>
    <xf numFmtId="176" fontId="26" fillId="0" borderId="4" xfId="0" applyNumberFormat="1" applyFont="1" applyBorder="1" applyAlignment="1">
      <alignment horizontal="right" vertical="center" wrapText="1"/>
    </xf>
    <xf numFmtId="176" fontId="25" fillId="0" borderId="4" xfId="0" applyNumberFormat="1" applyFont="1" applyBorder="1" applyAlignment="1">
      <alignment horizontal="right" vertical="center" wrapText="1"/>
    </xf>
    <xf numFmtId="176" fontId="25" fillId="0" borderId="5" xfId="0" applyNumberFormat="1" applyFont="1" applyBorder="1" applyAlignment="1">
      <alignment horizontal="right" vertical="center" wrapText="1"/>
    </xf>
    <xf numFmtId="176" fontId="25" fillId="0" borderId="7" xfId="0" applyNumberFormat="1" applyFont="1" applyBorder="1" applyAlignment="1">
      <alignment horizontal="right" vertical="center" wrapText="1"/>
    </xf>
    <xf numFmtId="0" fontId="2" fillId="0" borderId="0" xfId="1"/>
    <xf numFmtId="0" fontId="3" fillId="0" borderId="0" xfId="1" applyFont="1" applyAlignme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6" fillId="0" borderId="1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top" wrapText="1"/>
    </xf>
    <xf numFmtId="0" fontId="5" fillId="0" borderId="16" xfId="1" applyFont="1" applyBorder="1"/>
    <xf numFmtId="49" fontId="5" fillId="0" borderId="16" xfId="1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justify" vertical="center"/>
    </xf>
    <xf numFmtId="3" fontId="5" fillId="0" borderId="16" xfId="1" applyNumberFormat="1" applyFont="1" applyBorder="1"/>
    <xf numFmtId="49" fontId="7" fillId="0" borderId="16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justify" vertical="center" wrapText="1"/>
    </xf>
    <xf numFmtId="178" fontId="3" fillId="0" borderId="16" xfId="1" applyNumberFormat="1" applyFont="1" applyBorder="1"/>
    <xf numFmtId="3" fontId="3" fillId="0" borderId="16" xfId="1" applyNumberFormat="1" applyFont="1" applyBorder="1"/>
    <xf numFmtId="178" fontId="3" fillId="0" borderId="16" xfId="1" applyNumberFormat="1" applyFont="1" applyFill="1" applyBorder="1"/>
    <xf numFmtId="3" fontId="3" fillId="0" borderId="16" xfId="1" applyNumberFormat="1" applyFont="1" applyFill="1" applyBorder="1"/>
    <xf numFmtId="0" fontId="8" fillId="0" borderId="16" xfId="1" applyFont="1" applyFill="1" applyBorder="1" applyAlignment="1">
      <alignment horizontal="justify" vertical="center"/>
    </xf>
    <xf numFmtId="178" fontId="5" fillId="0" borderId="16" xfId="1" applyNumberFormat="1" applyFont="1" applyFill="1" applyBorder="1"/>
    <xf numFmtId="3" fontId="5" fillId="0" borderId="16" xfId="1" applyNumberFormat="1" applyFont="1" applyFill="1" applyBorder="1"/>
    <xf numFmtId="49" fontId="9" fillId="0" borderId="16" xfId="1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justify" vertical="center"/>
    </xf>
    <xf numFmtId="0" fontId="10" fillId="0" borderId="0" xfId="1" applyFont="1"/>
    <xf numFmtId="179" fontId="3" fillId="0" borderId="16" xfId="1" applyNumberFormat="1" applyFont="1" applyFill="1" applyBorder="1" applyAlignment="1">
      <alignment horizontal="justify" vertical="top" wrapText="1"/>
    </xf>
    <xf numFmtId="0" fontId="11" fillId="0" borderId="0" xfId="1" applyFont="1"/>
    <xf numFmtId="0" fontId="5" fillId="0" borderId="16" xfId="1" applyFont="1" applyFill="1" applyBorder="1" applyAlignment="1">
      <alignment horizontal="justify" vertical="center" wrapText="1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justify" vertical="center"/>
    </xf>
    <xf numFmtId="0" fontId="2" fillId="0" borderId="0" xfId="1" applyFont="1"/>
    <xf numFmtId="49" fontId="3" fillId="0" borderId="16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justify" vertical="center"/>
    </xf>
    <xf numFmtId="49" fontId="5" fillId="2" borderId="16" xfId="1" applyNumberFormat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justify" vertical="center"/>
    </xf>
    <xf numFmtId="49" fontId="9" fillId="0" borderId="16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justify" vertical="center" wrapText="1"/>
    </xf>
    <xf numFmtId="2" fontId="3" fillId="0" borderId="16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justify" vertical="center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justify" vertical="top" wrapText="1"/>
    </xf>
    <xf numFmtId="3" fontId="3" fillId="0" borderId="0" xfId="1" applyNumberFormat="1" applyFont="1" applyAlignment="1">
      <alignment horizontal="right" wrapText="1"/>
    </xf>
    <xf numFmtId="3" fontId="5" fillId="0" borderId="0" xfId="1" applyNumberFormat="1" applyFont="1" applyAlignment="1">
      <alignment horizontal="right" wrapText="1"/>
    </xf>
    <xf numFmtId="3" fontId="2" fillId="0" borderId="0" xfId="1" applyNumberFormat="1" applyAlignment="1">
      <alignment horizontal="right"/>
    </xf>
    <xf numFmtId="0" fontId="3" fillId="0" borderId="0" xfId="1" applyFont="1" applyFill="1" applyAlignment="1"/>
    <xf numFmtId="0" fontId="25" fillId="0" borderId="0" xfId="0" applyFont="1" applyAlignment="1">
      <alignment horizontal="right" vertical="center"/>
    </xf>
    <xf numFmtId="0" fontId="14" fillId="0" borderId="0" xfId="6"/>
    <xf numFmtId="0" fontId="13" fillId="0" borderId="18" xfId="6" applyFont="1" applyFill="1" applyBorder="1" applyAlignment="1">
      <alignment horizontal="left" vertical="top" wrapText="1"/>
    </xf>
    <xf numFmtId="0" fontId="13" fillId="0" borderId="18" xfId="6" applyFont="1" applyFill="1" applyBorder="1" applyAlignment="1">
      <alignment horizontal="center" wrapText="1"/>
    </xf>
    <xf numFmtId="186" fontId="13" fillId="0" borderId="18" xfId="6" applyNumberFormat="1" applyFont="1" applyFill="1" applyBorder="1" applyAlignment="1">
      <alignment horizontal="right" wrapText="1"/>
    </xf>
    <xf numFmtId="0" fontId="14" fillId="0" borderId="0" xfId="6" applyFill="1"/>
    <xf numFmtId="0" fontId="13" fillId="0" borderId="18" xfId="6" applyFont="1" applyBorder="1" applyAlignment="1">
      <alignment horizontal="left" vertical="top" wrapText="1"/>
    </xf>
    <xf numFmtId="0" fontId="13" fillId="0" borderId="18" xfId="6" applyFont="1" applyBorder="1" applyAlignment="1">
      <alignment horizontal="center" wrapText="1"/>
    </xf>
    <xf numFmtId="0" fontId="13" fillId="4" borderId="18" xfId="6" applyFont="1" applyFill="1" applyBorder="1" applyAlignment="1">
      <alignment horizontal="left" vertical="top" wrapText="1"/>
    </xf>
    <xf numFmtId="0" fontId="13" fillId="4" borderId="18" xfId="6" applyFont="1" applyFill="1" applyBorder="1" applyAlignment="1">
      <alignment horizontal="center" wrapText="1"/>
    </xf>
    <xf numFmtId="186" fontId="13" fillId="4" borderId="18" xfId="6" applyNumberFormat="1" applyFont="1" applyFill="1" applyBorder="1" applyAlignment="1">
      <alignment horizontal="right" wrapText="1"/>
    </xf>
    <xf numFmtId="0" fontId="14" fillId="4" borderId="0" xfId="6" applyFill="1"/>
    <xf numFmtId="0" fontId="13" fillId="5" borderId="18" xfId="6" applyFont="1" applyFill="1" applyBorder="1" applyAlignment="1">
      <alignment horizontal="left" vertical="top" wrapText="1"/>
    </xf>
    <xf numFmtId="0" fontId="13" fillId="5" borderId="18" xfId="6" applyFont="1" applyFill="1" applyBorder="1" applyAlignment="1">
      <alignment horizontal="center" wrapText="1"/>
    </xf>
    <xf numFmtId="186" fontId="13" fillId="5" borderId="18" xfId="6" applyNumberFormat="1" applyFont="1" applyFill="1" applyBorder="1" applyAlignment="1">
      <alignment horizontal="right" wrapText="1"/>
    </xf>
    <xf numFmtId="0" fontId="14" fillId="5" borderId="0" xfId="6" applyFill="1"/>
    <xf numFmtId="186" fontId="13" fillId="0" borderId="18" xfId="6" applyNumberFormat="1" applyFont="1" applyBorder="1" applyAlignment="1">
      <alignment horizontal="right" wrapText="1"/>
    </xf>
    <xf numFmtId="49" fontId="13" fillId="0" borderId="18" xfId="6" applyNumberFormat="1" applyFont="1" applyBorder="1" applyAlignment="1">
      <alignment horizontal="center" wrapText="1"/>
    </xf>
    <xf numFmtId="0" fontId="13" fillId="6" borderId="18" xfId="6" applyFont="1" applyFill="1" applyBorder="1" applyAlignment="1">
      <alignment horizontal="left" vertical="top" wrapText="1"/>
    </xf>
    <xf numFmtId="0" fontId="13" fillId="6" borderId="18" xfId="6" applyFont="1" applyFill="1" applyBorder="1" applyAlignment="1">
      <alignment horizontal="center" wrapText="1"/>
    </xf>
    <xf numFmtId="186" fontId="13" fillId="6" borderId="18" xfId="6" applyNumberFormat="1" applyFont="1" applyFill="1" applyBorder="1" applyAlignment="1">
      <alignment horizontal="right" wrapText="1"/>
    </xf>
    <xf numFmtId="0" fontId="14" fillId="6" borderId="0" xfId="6" applyFill="1"/>
    <xf numFmtId="49" fontId="13" fillId="6" borderId="18" xfId="6" applyNumberFormat="1" applyFont="1" applyFill="1" applyBorder="1" applyAlignment="1">
      <alignment horizontal="center" wrapText="1"/>
    </xf>
    <xf numFmtId="49" fontId="13" fillId="4" borderId="18" xfId="6" applyNumberFormat="1" applyFont="1" applyFill="1" applyBorder="1" applyAlignment="1">
      <alignment horizontal="center" wrapText="1"/>
    </xf>
    <xf numFmtId="0" fontId="13" fillId="7" borderId="18" xfId="6" applyFont="1" applyFill="1" applyBorder="1" applyAlignment="1">
      <alignment horizontal="left" vertical="top" wrapText="1"/>
    </xf>
    <xf numFmtId="0" fontId="14" fillId="7" borderId="0" xfId="6" applyFill="1"/>
    <xf numFmtId="0" fontId="13" fillId="8" borderId="18" xfId="6" applyFont="1" applyFill="1" applyBorder="1" applyAlignment="1">
      <alignment horizontal="left" vertical="top" wrapText="1"/>
    </xf>
    <xf numFmtId="0" fontId="13" fillId="8" borderId="18" xfId="6" applyFont="1" applyFill="1" applyBorder="1" applyAlignment="1">
      <alignment horizontal="center" wrapText="1"/>
    </xf>
    <xf numFmtId="186" fontId="13" fillId="8" borderId="18" xfId="6" applyNumberFormat="1" applyFont="1" applyFill="1" applyBorder="1" applyAlignment="1">
      <alignment horizontal="right" wrapText="1"/>
    </xf>
    <xf numFmtId="0" fontId="14" fillId="8" borderId="0" xfId="6" applyFill="1"/>
    <xf numFmtId="0" fontId="13" fillId="0" borderId="19" xfId="6" applyFont="1" applyBorder="1" applyAlignment="1">
      <alignment horizontal="center" wrapText="1"/>
    </xf>
    <xf numFmtId="0" fontId="13" fillId="0" borderId="20" xfId="6" applyFont="1" applyBorder="1" applyAlignment="1">
      <alignment wrapText="1"/>
    </xf>
    <xf numFmtId="4" fontId="13" fillId="0" borderId="21" xfId="6" applyNumberFormat="1" applyFont="1" applyBorder="1" applyAlignment="1">
      <alignment horizontal="right" wrapText="1"/>
    </xf>
    <xf numFmtId="172" fontId="29" fillId="0" borderId="3" xfId="0" applyNumberFormat="1" applyFont="1" applyBorder="1" applyAlignment="1">
      <alignment horizontal="right" vertical="center"/>
    </xf>
    <xf numFmtId="0" fontId="15" fillId="0" borderId="16" xfId="1" applyFont="1" applyFill="1" applyBorder="1" applyAlignment="1">
      <alignment horizontal="justify" vertical="center"/>
    </xf>
    <xf numFmtId="4" fontId="25" fillId="0" borderId="13" xfId="0" applyNumberFormat="1" applyFont="1" applyFill="1" applyBorder="1" applyAlignment="1">
      <alignment horizontal="right" vertical="center"/>
    </xf>
    <xf numFmtId="4" fontId="26" fillId="0" borderId="13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3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49" fontId="3" fillId="0" borderId="16" xfId="0" applyNumberFormat="1" applyFont="1" applyBorder="1" applyAlignment="1"/>
    <xf numFmtId="0" fontId="3" fillId="0" borderId="16" xfId="0" applyFont="1" applyBorder="1" applyAlignment="1">
      <alignment horizontal="justify" vertical="distributed" wrapText="1"/>
    </xf>
    <xf numFmtId="4" fontId="3" fillId="0" borderId="16" xfId="0" applyNumberFormat="1" applyFont="1" applyBorder="1" applyAlignment="1"/>
    <xf numFmtId="0" fontId="12" fillId="0" borderId="0" xfId="6" applyFont="1"/>
    <xf numFmtId="0" fontId="13" fillId="0" borderId="18" xfId="6" applyFont="1" applyFill="1" applyBorder="1" applyAlignment="1" applyProtection="1">
      <alignment horizontal="center" wrapText="1"/>
      <protection locked="0"/>
    </xf>
    <xf numFmtId="49" fontId="13" fillId="0" borderId="18" xfId="6" applyNumberFormat="1" applyFont="1" applyFill="1" applyBorder="1" applyAlignment="1" applyProtection="1">
      <alignment horizontal="center" wrapText="1"/>
      <protection locked="0"/>
    </xf>
    <xf numFmtId="190" fontId="13" fillId="0" borderId="18" xfId="6" applyNumberFormat="1" applyFont="1" applyFill="1" applyBorder="1" applyAlignment="1" applyProtection="1">
      <alignment horizontal="center" wrapText="1"/>
      <protection locked="0"/>
    </xf>
    <xf numFmtId="189" fontId="13" fillId="0" borderId="18" xfId="6" applyNumberFormat="1" applyFont="1" applyFill="1" applyBorder="1" applyAlignment="1" applyProtection="1">
      <alignment horizontal="center" wrapText="1"/>
      <protection locked="0"/>
    </xf>
    <xf numFmtId="188" fontId="13" fillId="0" borderId="18" xfId="6" applyNumberFormat="1" applyFont="1" applyFill="1" applyBorder="1" applyAlignment="1" applyProtection="1">
      <alignment horizontal="center" wrapText="1"/>
      <protection locked="0"/>
    </xf>
    <xf numFmtId="0" fontId="13" fillId="0" borderId="21" xfId="6" applyFont="1" applyBorder="1" applyAlignment="1" applyProtection="1">
      <alignment horizontal="center" wrapText="1"/>
      <protection locked="0"/>
    </xf>
    <xf numFmtId="0" fontId="14" fillId="0" borderId="0" xfId="6" applyProtection="1">
      <protection locked="0"/>
    </xf>
    <xf numFmtId="0" fontId="16" fillId="0" borderId="22" xfId="6" applyFont="1" applyBorder="1" applyAlignment="1" applyProtection="1">
      <alignment horizontal="center" vertical="center" wrapText="1"/>
      <protection locked="0"/>
    </xf>
    <xf numFmtId="0" fontId="16" fillId="0" borderId="18" xfId="6" applyFont="1" applyBorder="1" applyAlignment="1">
      <alignment horizontal="center" vertical="center" wrapText="1"/>
    </xf>
    <xf numFmtId="0" fontId="16" fillId="0" borderId="17" xfId="6" applyFont="1" applyBorder="1" applyAlignment="1">
      <alignment horizontal="center" vertical="center" wrapText="1"/>
    </xf>
    <xf numFmtId="0" fontId="18" fillId="0" borderId="23" xfId="4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26" fillId="3" borderId="3" xfId="0" applyFont="1" applyFill="1" applyBorder="1" applyAlignment="1">
      <alignment horizontal="justify" vertical="center" wrapText="1"/>
    </xf>
    <xf numFmtId="0" fontId="26" fillId="0" borderId="2" xfId="0" applyFont="1" applyBorder="1" applyAlignment="1">
      <alignment horizontal="center" vertical="center" wrapText="1"/>
    </xf>
    <xf numFmtId="0" fontId="12" fillId="0" borderId="0" xfId="5" applyFill="1" applyAlignment="1" applyProtection="1">
      <alignment horizontal="right"/>
      <protection hidden="1"/>
    </xf>
    <xf numFmtId="172" fontId="25" fillId="0" borderId="3" xfId="0" applyNumberFormat="1" applyFont="1" applyBorder="1" applyAlignment="1">
      <alignment horizontal="right" vertical="center" wrapText="1"/>
    </xf>
    <xf numFmtId="172" fontId="25" fillId="0" borderId="2" xfId="0" applyNumberFormat="1" applyFont="1" applyBorder="1" applyAlignment="1">
      <alignment horizontal="right" vertical="center" wrapText="1"/>
    </xf>
    <xf numFmtId="174" fontId="25" fillId="0" borderId="10" xfId="0" applyNumberFormat="1" applyFont="1" applyBorder="1" applyAlignment="1">
      <alignment horizontal="right" vertical="center" wrapText="1"/>
    </xf>
    <xf numFmtId="173" fontId="25" fillId="0" borderId="2" xfId="0" applyNumberFormat="1" applyFont="1" applyBorder="1" applyAlignment="1">
      <alignment horizontal="right" vertical="center" wrapText="1"/>
    </xf>
    <xf numFmtId="0" fontId="13" fillId="9" borderId="18" xfId="6" applyFont="1" applyFill="1" applyBorder="1" applyAlignment="1" applyProtection="1">
      <alignment horizontal="center" wrapText="1"/>
      <protection locked="0"/>
    </xf>
    <xf numFmtId="0" fontId="13" fillId="9" borderId="18" xfId="6" applyFont="1" applyFill="1" applyBorder="1" applyAlignment="1">
      <alignment horizontal="left" vertical="top" wrapText="1"/>
    </xf>
    <xf numFmtId="186" fontId="13" fillId="9" borderId="24" xfId="6" applyNumberFormat="1" applyFont="1" applyFill="1" applyBorder="1" applyAlignment="1">
      <alignment horizontal="right" wrapText="1"/>
    </xf>
    <xf numFmtId="186" fontId="13" fillId="9" borderId="18" xfId="6" applyNumberFormat="1" applyFont="1" applyFill="1" applyBorder="1" applyAlignment="1">
      <alignment horizontal="right" wrapText="1"/>
    </xf>
    <xf numFmtId="0" fontId="13" fillId="0" borderId="19" xfId="6" applyFont="1" applyBorder="1" applyAlignment="1">
      <alignment horizontal="left" vertical="top" wrapText="1"/>
    </xf>
    <xf numFmtId="186" fontId="13" fillId="0" borderId="19" xfId="6" applyNumberFormat="1" applyFont="1" applyFill="1" applyBorder="1" applyAlignment="1">
      <alignment horizontal="right" wrapText="1"/>
    </xf>
    <xf numFmtId="0" fontId="13" fillId="0" borderId="16" xfId="6" applyFont="1" applyBorder="1" applyAlignment="1">
      <alignment horizontal="center" wrapText="1"/>
    </xf>
    <xf numFmtId="186" fontId="13" fillId="0" borderId="16" xfId="6" applyNumberFormat="1" applyFont="1" applyFill="1" applyBorder="1" applyAlignment="1">
      <alignment horizontal="right" wrapText="1"/>
    </xf>
    <xf numFmtId="0" fontId="13" fillId="0" borderId="25" xfId="6" applyFont="1" applyBorder="1" applyAlignment="1">
      <alignment horizontal="left" vertical="top" wrapText="1"/>
    </xf>
    <xf numFmtId="0" fontId="19" fillId="9" borderId="0" xfId="3" applyNumberFormat="1" applyFont="1" applyFill="1" applyAlignment="1" applyProtection="1">
      <protection hidden="1"/>
    </xf>
    <xf numFmtId="193" fontId="19" fillId="9" borderId="0" xfId="3" applyNumberFormat="1" applyFont="1" applyFill="1" applyAlignment="1" applyProtection="1">
      <protection hidden="1"/>
    </xf>
    <xf numFmtId="0" fontId="2" fillId="9" borderId="0" xfId="1" applyFill="1"/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173" fontId="25" fillId="0" borderId="14" xfId="0" applyNumberFormat="1" applyFont="1" applyFill="1" applyBorder="1" applyAlignment="1">
      <alignment horizontal="right" vertical="center" wrapText="1"/>
    </xf>
    <xf numFmtId="176" fontId="25" fillId="0" borderId="7" xfId="0" applyNumberFormat="1" applyFont="1" applyFill="1" applyBorder="1" applyAlignment="1">
      <alignment horizontal="right" vertical="center" wrapText="1"/>
    </xf>
    <xf numFmtId="174" fontId="25" fillId="0" borderId="6" xfId="0" applyNumberFormat="1" applyFont="1" applyFill="1" applyBorder="1" applyAlignment="1">
      <alignment horizontal="right" vertical="center" wrapText="1"/>
    </xf>
    <xf numFmtId="174" fontId="25" fillId="0" borderId="8" xfId="0" applyNumberFormat="1" applyFont="1" applyFill="1" applyBorder="1" applyAlignment="1">
      <alignment horizontal="right" vertical="center" wrapText="1"/>
    </xf>
    <xf numFmtId="172" fontId="25" fillId="0" borderId="8" xfId="0" applyNumberFormat="1" applyFont="1" applyFill="1" applyBorder="1" applyAlignment="1">
      <alignment horizontal="right" vertical="center" wrapText="1"/>
    </xf>
    <xf numFmtId="173" fontId="25" fillId="0" borderId="9" xfId="0" applyNumberFormat="1" applyFont="1" applyFill="1" applyBorder="1" applyAlignment="1">
      <alignment horizontal="right" vertical="center" wrapText="1"/>
    </xf>
    <xf numFmtId="176" fontId="25" fillId="0" borderId="2" xfId="0" applyNumberFormat="1" applyFont="1" applyFill="1" applyBorder="1" applyAlignment="1">
      <alignment horizontal="right" vertical="center" wrapText="1"/>
    </xf>
    <xf numFmtId="174" fontId="25" fillId="0" borderId="11" xfId="0" applyNumberFormat="1" applyFont="1" applyFill="1" applyBorder="1" applyAlignment="1">
      <alignment horizontal="right" vertical="center" wrapText="1"/>
    </xf>
    <xf numFmtId="174" fontId="25" fillId="0" borderId="10" xfId="0" applyNumberFormat="1" applyFont="1" applyFill="1" applyBorder="1" applyAlignment="1">
      <alignment horizontal="right" vertical="center" wrapText="1"/>
    </xf>
    <xf numFmtId="172" fontId="25" fillId="0" borderId="2" xfId="0" applyNumberFormat="1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vertical="center" wrapText="1"/>
    </xf>
    <xf numFmtId="0" fontId="3" fillId="9" borderId="0" xfId="1" applyFont="1" applyFill="1" applyAlignment="1"/>
    <xf numFmtId="0" fontId="3" fillId="9" borderId="0" xfId="1" applyFont="1" applyFill="1" applyAlignment="1">
      <alignment horizontal="left"/>
    </xf>
    <xf numFmtId="174" fontId="25" fillId="0" borderId="0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vertical="center" wrapText="1"/>
    </xf>
    <xf numFmtId="176" fontId="25" fillId="0" borderId="2" xfId="0" applyNumberFormat="1" applyFont="1" applyBorder="1" applyAlignment="1">
      <alignment horizontal="right" vertical="center" wrapText="1"/>
    </xf>
    <xf numFmtId="174" fontId="25" fillId="0" borderId="2" xfId="0" applyNumberFormat="1" applyFont="1" applyBorder="1" applyAlignment="1">
      <alignment horizontal="right" vertical="center" wrapText="1"/>
    </xf>
    <xf numFmtId="173" fontId="25" fillId="0" borderId="5" xfId="0" applyNumberFormat="1" applyFont="1" applyBorder="1" applyAlignment="1">
      <alignment horizontal="right" vertical="center" wrapText="1"/>
    </xf>
    <xf numFmtId="173" fontId="25" fillId="0" borderId="26" xfId="0" applyNumberFormat="1" applyFont="1" applyBorder="1" applyAlignment="1">
      <alignment horizontal="right" vertical="center" wrapText="1"/>
    </xf>
    <xf numFmtId="0" fontId="26" fillId="0" borderId="3" xfId="0" applyFont="1" applyFill="1" applyBorder="1" applyAlignment="1">
      <alignment vertical="center" wrapText="1"/>
    </xf>
    <xf numFmtId="176" fontId="26" fillId="0" borderId="4" xfId="0" applyNumberFormat="1" applyFont="1" applyFill="1" applyBorder="1" applyAlignment="1">
      <alignment horizontal="right" vertical="center" wrapText="1"/>
    </xf>
    <xf numFmtId="174" fontId="26" fillId="0" borderId="13" xfId="0" applyNumberFormat="1" applyFont="1" applyFill="1" applyBorder="1" applyAlignment="1">
      <alignment horizontal="right" vertical="center" wrapText="1"/>
    </xf>
    <xf numFmtId="174" fontId="26" fillId="0" borderId="12" xfId="0" applyNumberFormat="1" applyFont="1" applyFill="1" applyBorder="1" applyAlignment="1">
      <alignment horizontal="right" vertical="center" wrapText="1"/>
    </xf>
    <xf numFmtId="172" fontId="26" fillId="0" borderId="12" xfId="0" applyNumberFormat="1" applyFont="1" applyFill="1" applyBorder="1" applyAlignment="1">
      <alignment horizontal="right" vertical="center" wrapText="1"/>
    </xf>
    <xf numFmtId="173" fontId="26" fillId="0" borderId="3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vertical="center" wrapText="1"/>
    </xf>
    <xf numFmtId="176" fontId="25" fillId="0" borderId="4" xfId="0" applyNumberFormat="1" applyFont="1" applyFill="1" applyBorder="1" applyAlignment="1">
      <alignment horizontal="right" vertical="center" wrapText="1"/>
    </xf>
    <xf numFmtId="174" fontId="25" fillId="0" borderId="13" xfId="0" applyNumberFormat="1" applyFont="1" applyFill="1" applyBorder="1" applyAlignment="1">
      <alignment horizontal="right" vertical="center" wrapText="1"/>
    </xf>
    <xf numFmtId="174" fontId="25" fillId="0" borderId="12" xfId="0" applyNumberFormat="1" applyFont="1" applyFill="1" applyBorder="1" applyAlignment="1">
      <alignment horizontal="right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173" fontId="25" fillId="0" borderId="3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justify" vertical="center" wrapText="1"/>
    </xf>
    <xf numFmtId="174" fontId="25" fillId="0" borderId="5" xfId="0" applyNumberFormat="1" applyFont="1" applyBorder="1" applyAlignment="1">
      <alignment horizontal="right" vertical="center"/>
    </xf>
    <xf numFmtId="172" fontId="27" fillId="0" borderId="5" xfId="0" applyNumberFormat="1" applyFont="1" applyBorder="1" applyAlignment="1">
      <alignment horizontal="right" vertical="center"/>
    </xf>
    <xf numFmtId="173" fontId="25" fillId="0" borderId="5" xfId="0" applyNumberFormat="1" applyFont="1" applyBorder="1" applyAlignment="1">
      <alignment horizontal="right" vertical="center"/>
    </xf>
    <xf numFmtId="4" fontId="25" fillId="0" borderId="5" xfId="0" applyNumberFormat="1" applyFont="1" applyBorder="1" applyAlignment="1">
      <alignment horizontal="right" vertical="center"/>
    </xf>
    <xf numFmtId="174" fontId="25" fillId="0" borderId="3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justify" vertical="center" wrapText="1"/>
    </xf>
    <xf numFmtId="174" fontId="26" fillId="0" borderId="2" xfId="0" applyNumberFormat="1" applyFont="1" applyBorder="1" applyAlignment="1">
      <alignment horizontal="right" vertical="center"/>
    </xf>
    <xf numFmtId="173" fontId="26" fillId="0" borderId="2" xfId="0" applyNumberFormat="1" applyFont="1" applyBorder="1" applyAlignment="1">
      <alignment horizontal="right" vertical="center"/>
    </xf>
    <xf numFmtId="4" fontId="26" fillId="0" borderId="2" xfId="0" applyNumberFormat="1" applyFont="1" applyBorder="1" applyAlignment="1">
      <alignment horizontal="right" vertical="center"/>
    </xf>
    <xf numFmtId="172" fontId="26" fillId="0" borderId="2" xfId="0" applyNumberFormat="1" applyFont="1" applyBorder="1" applyAlignment="1">
      <alignment horizontal="right" vertical="center"/>
    </xf>
    <xf numFmtId="198" fontId="26" fillId="0" borderId="12" xfId="0" applyNumberFormat="1" applyFont="1" applyFill="1" applyBorder="1" applyAlignment="1">
      <alignment horizontal="right" vertical="center"/>
    </xf>
    <xf numFmtId="198" fontId="26" fillId="0" borderId="3" xfId="0" applyNumberFormat="1" applyFont="1" applyFill="1" applyBorder="1" applyAlignment="1">
      <alignment horizontal="right" vertical="center"/>
    </xf>
    <xf numFmtId="198" fontId="25" fillId="0" borderId="12" xfId="0" applyNumberFormat="1" applyFont="1" applyFill="1" applyBorder="1" applyAlignment="1">
      <alignment horizontal="right" vertical="center"/>
    </xf>
    <xf numFmtId="198" fontId="25" fillId="0" borderId="3" xfId="0" applyNumberFormat="1" applyFont="1" applyFill="1" applyBorder="1" applyAlignment="1">
      <alignment horizontal="right" vertical="center"/>
    </xf>
    <xf numFmtId="49" fontId="3" fillId="2" borderId="16" xfId="1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3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15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4" fontId="25" fillId="0" borderId="23" xfId="0" applyNumberFormat="1" applyFont="1" applyFill="1" applyBorder="1" applyAlignment="1">
      <alignment horizontal="right" vertical="center"/>
    </xf>
    <xf numFmtId="4" fontId="25" fillId="0" borderId="27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horizontal="right" vertical="center"/>
    </xf>
    <xf numFmtId="4" fontId="25" fillId="0" borderId="6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9" xfId="0" applyNumberFormat="1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right" vertical="center"/>
    </xf>
    <xf numFmtId="4" fontId="25" fillId="0" borderId="7" xfId="0" applyNumberFormat="1" applyFont="1" applyFill="1" applyBorder="1" applyAlignment="1">
      <alignment horizontal="right" vertical="center"/>
    </xf>
    <xf numFmtId="0" fontId="3" fillId="2" borderId="16" xfId="1" applyFont="1" applyFill="1" applyBorder="1" applyAlignment="1">
      <alignment horizontal="justify"/>
    </xf>
    <xf numFmtId="178" fontId="3" fillId="0" borderId="16" xfId="1" applyNumberFormat="1" applyFont="1" applyFill="1" applyBorder="1" applyAlignment="1"/>
    <xf numFmtId="3" fontId="3" fillId="0" borderId="16" xfId="1" applyNumberFormat="1" applyFont="1" applyFill="1" applyBorder="1" applyAlignment="1"/>
    <xf numFmtId="174" fontId="25" fillId="0" borderId="2" xfId="0" applyNumberFormat="1" applyFont="1" applyBorder="1" applyAlignment="1">
      <alignment horizontal="right" vertical="center"/>
    </xf>
    <xf numFmtId="4" fontId="25" fillId="0" borderId="2" xfId="0" applyNumberFormat="1" applyFont="1" applyBorder="1" applyAlignment="1">
      <alignment horizontal="right" vertical="center"/>
    </xf>
    <xf numFmtId="0" fontId="13" fillId="7" borderId="18" xfId="6" applyFont="1" applyFill="1" applyBorder="1" applyAlignment="1" applyProtection="1">
      <alignment horizontal="center" wrapText="1"/>
      <protection locked="0"/>
    </xf>
    <xf numFmtId="0" fontId="25" fillId="0" borderId="14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173" fontId="25" fillId="0" borderId="2" xfId="0" applyNumberFormat="1" applyFont="1" applyBorder="1" applyAlignment="1">
      <alignment horizontal="right" vertical="center"/>
    </xf>
    <xf numFmtId="0" fontId="26" fillId="9" borderId="33" xfId="0" applyFont="1" applyFill="1" applyBorder="1" applyAlignment="1">
      <alignment vertical="center" wrapText="1"/>
    </xf>
    <xf numFmtId="176" fontId="26" fillId="9" borderId="4" xfId="0" applyNumberFormat="1" applyFont="1" applyFill="1" applyBorder="1" applyAlignment="1">
      <alignment horizontal="right" vertical="center" wrapText="1"/>
    </xf>
    <xf numFmtId="174" fontId="26" fillId="9" borderId="13" xfId="0" applyNumberFormat="1" applyFont="1" applyFill="1" applyBorder="1" applyAlignment="1">
      <alignment horizontal="right" vertical="center" wrapText="1"/>
    </xf>
    <xf numFmtId="174" fontId="26" fillId="9" borderId="12" xfId="0" applyNumberFormat="1" applyFont="1" applyFill="1" applyBorder="1" applyAlignment="1">
      <alignment horizontal="right" vertical="center" wrapText="1"/>
    </xf>
    <xf numFmtId="172" fontId="26" fillId="9" borderId="12" xfId="0" applyNumberFormat="1" applyFont="1" applyFill="1" applyBorder="1" applyAlignment="1">
      <alignment horizontal="right" vertical="center" wrapText="1"/>
    </xf>
    <xf numFmtId="173" fontId="26" fillId="9" borderId="3" xfId="0" applyNumberFormat="1" applyFont="1" applyFill="1" applyBorder="1" applyAlignment="1">
      <alignment horizontal="right" vertical="center" wrapText="1"/>
    </xf>
    <xf numFmtId="4" fontId="26" fillId="9" borderId="13" xfId="0" applyNumberFormat="1" applyFont="1" applyFill="1" applyBorder="1" applyAlignment="1">
      <alignment horizontal="right" vertical="center"/>
    </xf>
    <xf numFmtId="4" fontId="26" fillId="9" borderId="12" xfId="0" applyNumberFormat="1" applyFont="1" applyFill="1" applyBorder="1" applyAlignment="1">
      <alignment horizontal="right" vertical="center"/>
    </xf>
    <xf numFmtId="4" fontId="26" fillId="9" borderId="3" xfId="0" applyNumberFormat="1" applyFont="1" applyFill="1" applyBorder="1" applyAlignment="1">
      <alignment horizontal="right" vertical="center"/>
    </xf>
    <xf numFmtId="0" fontId="17" fillId="0" borderId="0" xfId="2" applyNumberFormat="1" applyFont="1" applyFill="1" applyAlignment="1" applyProtection="1">
      <alignment horizontal="center"/>
      <protection hidden="1"/>
    </xf>
    <xf numFmtId="0" fontId="12" fillId="0" borderId="0" xfId="2" applyFont="1" applyFill="1" applyProtection="1">
      <protection hidden="1"/>
    </xf>
    <xf numFmtId="0" fontId="18" fillId="0" borderId="23" xfId="2" applyNumberFormat="1" applyFont="1" applyFill="1" applyBorder="1" applyAlignment="1" applyProtection="1">
      <alignment horizontal="center" vertical="center"/>
      <protection hidden="1"/>
    </xf>
    <xf numFmtId="0" fontId="18" fillId="0" borderId="23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27" xfId="2" applyNumberFormat="1" applyFont="1" applyFill="1" applyBorder="1" applyAlignment="1" applyProtection="1">
      <alignment horizontal="center" vertical="center" wrapText="1"/>
      <protection hidden="1"/>
    </xf>
    <xf numFmtId="172" fontId="18" fillId="0" borderId="16" xfId="2" applyNumberFormat="1" applyFont="1" applyFill="1" applyBorder="1" applyAlignment="1" applyProtection="1">
      <protection hidden="1"/>
    </xf>
    <xf numFmtId="174" fontId="18" fillId="0" borderId="16" xfId="2" applyNumberFormat="1" applyFont="1" applyFill="1" applyBorder="1" applyAlignment="1" applyProtection="1">
      <protection hidden="1"/>
    </xf>
    <xf numFmtId="173" fontId="18" fillId="0" borderId="16" xfId="2" applyNumberFormat="1" applyFont="1" applyFill="1" applyBorder="1" applyAlignment="1" applyProtection="1">
      <protection hidden="1"/>
    </xf>
    <xf numFmtId="193" fontId="18" fillId="0" borderId="16" xfId="2" applyNumberFormat="1" applyFont="1" applyFill="1" applyBorder="1" applyAlignment="1" applyProtection="1">
      <protection hidden="1"/>
    </xf>
    <xf numFmtId="0" fontId="19" fillId="0" borderId="16" xfId="2" applyNumberFormat="1" applyFont="1" applyFill="1" applyBorder="1" applyAlignment="1" applyProtection="1">
      <alignment wrapText="1"/>
      <protection hidden="1"/>
    </xf>
    <xf numFmtId="172" fontId="19" fillId="0" borderId="16" xfId="2" applyNumberFormat="1" applyFont="1" applyFill="1" applyBorder="1" applyAlignment="1" applyProtection="1">
      <protection hidden="1"/>
    </xf>
    <xf numFmtId="174" fontId="19" fillId="0" borderId="16" xfId="2" applyNumberFormat="1" applyFont="1" applyFill="1" applyBorder="1" applyAlignment="1" applyProtection="1">
      <protection hidden="1"/>
    </xf>
    <xf numFmtId="173" fontId="19" fillId="0" borderId="16" xfId="2" applyNumberFormat="1" applyFont="1" applyFill="1" applyBorder="1" applyAlignment="1" applyProtection="1">
      <protection hidden="1"/>
    </xf>
    <xf numFmtId="193" fontId="19" fillId="0" borderId="16" xfId="2" applyNumberFormat="1" applyFont="1" applyFill="1" applyBorder="1" applyAlignment="1" applyProtection="1">
      <protection hidden="1"/>
    </xf>
    <xf numFmtId="0" fontId="19" fillId="0" borderId="28" xfId="2" applyNumberFormat="1" applyFont="1" applyFill="1" applyBorder="1" applyAlignment="1" applyProtection="1">
      <alignment wrapText="1"/>
      <protection hidden="1"/>
    </xf>
    <xf numFmtId="0" fontId="19" fillId="0" borderId="28" xfId="2" applyNumberFormat="1" applyFont="1" applyFill="1" applyBorder="1" applyAlignment="1" applyProtection="1">
      <alignment horizontal="left" wrapText="1"/>
      <protection hidden="1"/>
    </xf>
    <xf numFmtId="172" fontId="19" fillId="0" borderId="16" xfId="2" applyNumberFormat="1" applyFont="1" applyFill="1" applyBorder="1" applyAlignment="1" applyProtection="1">
      <alignment horizontal="right"/>
      <protection hidden="1"/>
    </xf>
    <xf numFmtId="172" fontId="19" fillId="0" borderId="16" xfId="2" applyNumberFormat="1" applyFont="1" applyFill="1" applyBorder="1" applyAlignment="1" applyProtection="1">
      <alignment horizontal="right" wrapText="1"/>
      <protection hidden="1"/>
    </xf>
    <xf numFmtId="0" fontId="18" fillId="0" borderId="12" xfId="2" applyFont="1" applyFill="1" applyBorder="1" applyProtection="1">
      <protection hidden="1"/>
    </xf>
    <xf numFmtId="0" fontId="19" fillId="0" borderId="13" xfId="2" applyFont="1" applyFill="1" applyBorder="1" applyProtection="1">
      <protection hidden="1"/>
    </xf>
    <xf numFmtId="0" fontId="19" fillId="0" borderId="13" xfId="2" applyNumberFormat="1" applyFont="1" applyFill="1" applyBorder="1" applyAlignment="1" applyProtection="1">
      <protection hidden="1"/>
    </xf>
    <xf numFmtId="0" fontId="18" fillId="0" borderId="29" xfId="2" applyNumberFormat="1" applyFont="1" applyFill="1" applyBorder="1" applyAlignment="1" applyProtection="1">
      <alignment horizontal="center"/>
      <protection hidden="1"/>
    </xf>
    <xf numFmtId="194" fontId="18" fillId="0" borderId="29" xfId="2" applyNumberFormat="1" applyFont="1" applyFill="1" applyBorder="1" applyAlignment="1" applyProtection="1">
      <protection hidden="1"/>
    </xf>
    <xf numFmtId="172" fontId="19" fillId="9" borderId="16" xfId="2" applyNumberFormat="1" applyFont="1" applyFill="1" applyBorder="1" applyAlignment="1" applyProtection="1">
      <alignment horizontal="right"/>
      <protection hidden="1"/>
    </xf>
    <xf numFmtId="174" fontId="19" fillId="9" borderId="16" xfId="2" applyNumberFormat="1" applyFont="1" applyFill="1" applyBorder="1" applyAlignment="1" applyProtection="1">
      <protection hidden="1"/>
    </xf>
    <xf numFmtId="173" fontId="19" fillId="9" borderId="16" xfId="2" applyNumberFormat="1" applyFont="1" applyFill="1" applyBorder="1" applyAlignment="1" applyProtection="1">
      <protection hidden="1"/>
    </xf>
    <xf numFmtId="193" fontId="19" fillId="9" borderId="16" xfId="2" applyNumberFormat="1" applyFont="1" applyFill="1" applyBorder="1" applyAlignment="1" applyProtection="1">
      <protection hidden="1"/>
    </xf>
    <xf numFmtId="172" fontId="19" fillId="9" borderId="16" xfId="2" applyNumberFormat="1" applyFont="1" applyFill="1" applyBorder="1" applyAlignment="1" applyProtection="1">
      <protection hidden="1"/>
    </xf>
    <xf numFmtId="172" fontId="19" fillId="7" borderId="16" xfId="2" applyNumberFormat="1" applyFont="1" applyFill="1" applyBorder="1" applyAlignment="1" applyProtection="1">
      <alignment horizontal="right"/>
      <protection hidden="1"/>
    </xf>
    <xf numFmtId="0" fontId="0" fillId="0" borderId="28" xfId="0" applyBorder="1" applyAlignment="1">
      <alignment horizontal="left" wrapText="1"/>
    </xf>
    <xf numFmtId="172" fontId="19" fillId="7" borderId="16" xfId="2" applyNumberFormat="1" applyFont="1" applyFill="1" applyBorder="1" applyAlignment="1" applyProtection="1">
      <protection hidden="1"/>
    </xf>
    <xf numFmtId="174" fontId="19" fillId="7" borderId="16" xfId="2" applyNumberFormat="1" applyFont="1" applyFill="1" applyBorder="1" applyAlignment="1" applyProtection="1">
      <protection hidden="1"/>
    </xf>
    <xf numFmtId="173" fontId="19" fillId="7" borderId="16" xfId="2" applyNumberFormat="1" applyFont="1" applyFill="1" applyBorder="1" applyAlignment="1" applyProtection="1">
      <protection hidden="1"/>
    </xf>
    <xf numFmtId="193" fontId="19" fillId="7" borderId="16" xfId="2" applyNumberFormat="1" applyFont="1" applyFill="1" applyBorder="1" applyAlignment="1" applyProtection="1">
      <protection hidden="1"/>
    </xf>
    <xf numFmtId="172" fontId="19" fillId="9" borderId="16" xfId="2" applyNumberFormat="1" applyFont="1" applyFill="1" applyBorder="1" applyAlignment="1" applyProtection="1">
      <alignment horizontal="right" wrapText="1"/>
      <protection hidden="1"/>
    </xf>
    <xf numFmtId="0" fontId="19" fillId="9" borderId="28" xfId="2" applyNumberFormat="1" applyFont="1" applyFill="1" applyBorder="1" applyAlignment="1" applyProtection="1">
      <alignment wrapText="1"/>
      <protection hidden="1"/>
    </xf>
    <xf numFmtId="0" fontId="19" fillId="7" borderId="28" xfId="2" applyNumberFormat="1" applyFont="1" applyFill="1" applyBorder="1" applyAlignment="1" applyProtection="1">
      <alignment wrapText="1"/>
      <protection hidden="1"/>
    </xf>
    <xf numFmtId="0" fontId="19" fillId="9" borderId="28" xfId="2" applyNumberFormat="1" applyFont="1" applyFill="1" applyBorder="1" applyAlignment="1" applyProtection="1">
      <alignment wrapText="1"/>
      <protection hidden="1"/>
    </xf>
    <xf numFmtId="0" fontId="19" fillId="7" borderId="28" xfId="2" applyNumberFormat="1" applyFont="1" applyFill="1" applyBorder="1" applyAlignment="1" applyProtection="1">
      <alignment horizontal="left" wrapText="1"/>
      <protection hidden="1"/>
    </xf>
    <xf numFmtId="0" fontId="19" fillId="9" borderId="28" xfId="2" applyNumberFormat="1" applyFont="1" applyFill="1" applyBorder="1" applyAlignment="1" applyProtection="1">
      <alignment horizontal="left" wrapText="1"/>
      <protection hidden="1"/>
    </xf>
    <xf numFmtId="202" fontId="5" fillId="0" borderId="16" xfId="1" applyNumberFormat="1" applyFont="1" applyBorder="1" applyAlignment="1">
      <alignment horizontal="right"/>
    </xf>
    <xf numFmtId="178" fontId="5" fillId="0" borderId="16" xfId="1" applyNumberFormat="1" applyFont="1" applyBorder="1"/>
    <xf numFmtId="0" fontId="25" fillId="0" borderId="30" xfId="0" applyFont="1" applyBorder="1" applyAlignment="1">
      <alignment vertical="center" wrapText="1"/>
    </xf>
    <xf numFmtId="0" fontId="0" fillId="7" borderId="28" xfId="0" applyFont="1" applyFill="1" applyBorder="1" applyAlignment="1">
      <alignment wrapText="1"/>
    </xf>
    <xf numFmtId="0" fontId="12" fillId="9" borderId="0" xfId="2" applyFont="1" applyFill="1" applyProtection="1">
      <protection hidden="1"/>
    </xf>
    <xf numFmtId="0" fontId="23" fillId="0" borderId="24" xfId="0" applyFont="1" applyBorder="1" applyAlignment="1">
      <alignment horizontal="center" wrapText="1"/>
    </xf>
    <xf numFmtId="0" fontId="23" fillId="0" borderId="24" xfId="0" applyFont="1" applyBorder="1" applyAlignment="1">
      <alignment horizontal="left" vertical="top" wrapText="1"/>
    </xf>
    <xf numFmtId="0" fontId="5" fillId="0" borderId="0" xfId="1" quotePrefix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9" borderId="0" xfId="1" applyNumberFormat="1" applyFill="1" applyAlignment="1">
      <alignment wrapText="1"/>
    </xf>
    <xf numFmtId="0" fontId="5" fillId="0" borderId="0" xfId="6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5" fillId="0" borderId="0" xfId="1" applyFont="1" applyBorder="1" applyAlignment="1">
      <alignment horizontal="center" vertical="top" wrapText="1"/>
    </xf>
    <xf numFmtId="0" fontId="31" fillId="0" borderId="0" xfId="0" applyFont="1" applyAlignment="1">
      <alignment horizontal="center" wrapText="1"/>
    </xf>
    <xf numFmtId="0" fontId="25" fillId="9" borderId="0" xfId="0" applyFont="1" applyFill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3" xfId="0" applyFont="1" applyBorder="1" applyAlignment="1">
      <alignment vertical="top"/>
    </xf>
    <xf numFmtId="0" fontId="19" fillId="0" borderId="16" xfId="2" applyNumberFormat="1" applyFont="1" applyFill="1" applyBorder="1" applyAlignment="1" applyProtection="1">
      <alignment wrapText="1"/>
      <protection hidden="1"/>
    </xf>
    <xf numFmtId="0" fontId="19" fillId="0" borderId="16" xfId="2" applyNumberFormat="1" applyFont="1" applyFill="1" applyBorder="1" applyAlignment="1" applyProtection="1">
      <alignment horizontal="left" wrapText="1"/>
      <protection hidden="1"/>
    </xf>
    <xf numFmtId="0" fontId="22" fillId="7" borderId="16" xfId="2" applyNumberFormat="1" applyFont="1" applyFill="1" applyBorder="1" applyAlignment="1" applyProtection="1">
      <alignment horizontal="left" wrapText="1"/>
      <protection hidden="1"/>
    </xf>
    <xf numFmtId="0" fontId="19" fillId="9" borderId="25" xfId="2" applyNumberFormat="1" applyFont="1" applyFill="1" applyBorder="1" applyAlignment="1" applyProtection="1">
      <alignment wrapText="1"/>
      <protection hidden="1"/>
    </xf>
    <xf numFmtId="0" fontId="0" fillId="9" borderId="31" xfId="0" applyFill="1" applyBorder="1" applyAlignment="1">
      <alignment wrapText="1"/>
    </xf>
    <xf numFmtId="0" fontId="19" fillId="9" borderId="25" xfId="2" applyNumberFormat="1" applyFont="1" applyFill="1" applyBorder="1" applyAlignment="1" applyProtection="1">
      <alignment horizontal="left" wrapText="1"/>
      <protection hidden="1"/>
    </xf>
    <xf numFmtId="0" fontId="19" fillId="9" borderId="31" xfId="2" applyNumberFormat="1" applyFont="1" applyFill="1" applyBorder="1" applyAlignment="1" applyProtection="1">
      <alignment horizontal="left" wrapText="1"/>
      <protection hidden="1"/>
    </xf>
    <xf numFmtId="0" fontId="19" fillId="9" borderId="28" xfId="2" applyNumberFormat="1" applyFont="1" applyFill="1" applyBorder="1" applyAlignment="1" applyProtection="1">
      <alignment horizontal="left" wrapText="1"/>
      <protection hidden="1"/>
    </xf>
    <xf numFmtId="0" fontId="19" fillId="9" borderId="31" xfId="2" applyNumberFormat="1" applyFont="1" applyFill="1" applyBorder="1" applyAlignment="1" applyProtection="1">
      <alignment wrapText="1"/>
      <protection hidden="1"/>
    </xf>
    <xf numFmtId="0" fontId="19" fillId="9" borderId="28" xfId="2" applyNumberFormat="1" applyFont="1" applyFill="1" applyBorder="1" applyAlignment="1" applyProtection="1">
      <alignment wrapText="1"/>
      <protection hidden="1"/>
    </xf>
    <xf numFmtId="0" fontId="19" fillId="0" borderId="25" xfId="2" applyNumberFormat="1" applyFont="1" applyFill="1" applyBorder="1" applyAlignment="1" applyProtection="1">
      <alignment horizontal="left" wrapText="1"/>
      <protection hidden="1"/>
    </xf>
    <xf numFmtId="0" fontId="0" fillId="0" borderId="31" xfId="0" applyBorder="1" applyAlignment="1">
      <alignment wrapText="1"/>
    </xf>
    <xf numFmtId="0" fontId="0" fillId="0" borderId="28" xfId="0" applyBorder="1" applyAlignment="1">
      <alignment wrapText="1"/>
    </xf>
    <xf numFmtId="0" fontId="19" fillId="7" borderId="25" xfId="2" applyNumberFormat="1" applyFont="1" applyFill="1" applyBorder="1" applyAlignment="1" applyProtection="1">
      <alignment horizontal="left" wrapText="1"/>
      <protection hidden="1"/>
    </xf>
    <xf numFmtId="0" fontId="19" fillId="7" borderId="31" xfId="2" applyNumberFormat="1" applyFont="1" applyFill="1" applyBorder="1" applyAlignment="1" applyProtection="1">
      <alignment horizontal="left" wrapText="1"/>
      <protection hidden="1"/>
    </xf>
    <xf numFmtId="0" fontId="19" fillId="7" borderId="28" xfId="2" applyNumberFormat="1" applyFont="1" applyFill="1" applyBorder="1" applyAlignment="1" applyProtection="1">
      <alignment horizontal="left" wrapText="1"/>
      <protection hidden="1"/>
    </xf>
    <xf numFmtId="0" fontId="19" fillId="0" borderId="25" xfId="2" applyNumberFormat="1" applyFont="1" applyFill="1" applyBorder="1" applyAlignment="1" applyProtection="1">
      <alignment wrapText="1"/>
      <protection hidden="1"/>
    </xf>
    <xf numFmtId="0" fontId="19" fillId="0" borderId="31" xfId="2" applyNumberFormat="1" applyFont="1" applyFill="1" applyBorder="1" applyAlignment="1" applyProtection="1">
      <alignment wrapText="1"/>
      <protection hidden="1"/>
    </xf>
    <xf numFmtId="0" fontId="19" fillId="0" borderId="28" xfId="2" applyNumberFormat="1" applyFont="1" applyFill="1" applyBorder="1" applyAlignment="1" applyProtection="1">
      <alignment wrapText="1"/>
      <protection hidden="1"/>
    </xf>
    <xf numFmtId="0" fontId="19" fillId="0" borderId="31" xfId="2" applyNumberFormat="1" applyFont="1" applyFill="1" applyBorder="1" applyAlignment="1" applyProtection="1">
      <alignment horizontal="left" wrapText="1"/>
      <protection hidden="1"/>
    </xf>
    <xf numFmtId="0" fontId="19" fillId="0" borderId="28" xfId="2" applyNumberFormat="1" applyFont="1" applyFill="1" applyBorder="1" applyAlignment="1" applyProtection="1">
      <alignment horizontal="left" wrapText="1"/>
      <protection hidden="1"/>
    </xf>
    <xf numFmtId="0" fontId="19" fillId="7" borderId="16" xfId="2" applyNumberFormat="1" applyFont="1" applyFill="1" applyBorder="1" applyAlignment="1" applyProtection="1">
      <alignment horizontal="left" wrapText="1"/>
      <protection hidden="1"/>
    </xf>
    <xf numFmtId="0" fontId="21" fillId="0" borderId="16" xfId="2" applyNumberFormat="1" applyFont="1" applyFill="1" applyBorder="1" applyAlignment="1" applyProtection="1">
      <alignment wrapText="1"/>
      <protection hidden="1"/>
    </xf>
    <xf numFmtId="0" fontId="17" fillId="0" borderId="0" xfId="2" applyNumberFormat="1" applyFont="1" applyFill="1" applyAlignment="1" applyProtection="1">
      <alignment horizontal="center" vertical="distributed" wrapText="1"/>
      <protection hidden="1"/>
    </xf>
    <xf numFmtId="0" fontId="20" fillId="0" borderId="0" xfId="2" applyNumberFormat="1" applyFont="1" applyFill="1" applyAlignment="1" applyProtection="1">
      <protection hidden="1"/>
    </xf>
    <xf numFmtId="0" fontId="18" fillId="0" borderId="10" xfId="2" applyNumberFormat="1" applyFont="1" applyFill="1" applyBorder="1" applyAlignment="1" applyProtection="1">
      <alignment horizontal="center" vertical="center"/>
      <protection hidden="1"/>
    </xf>
    <xf numFmtId="0" fontId="18" fillId="0" borderId="11" xfId="2" applyNumberFormat="1" applyFont="1" applyFill="1" applyBorder="1" applyAlignment="1" applyProtection="1">
      <alignment horizontal="center" vertical="center"/>
      <protection hidden="1"/>
    </xf>
    <xf numFmtId="0" fontId="18" fillId="0" borderId="26" xfId="2" applyNumberFormat="1" applyFont="1" applyFill="1" applyBorder="1" applyAlignment="1" applyProtection="1">
      <alignment horizontal="center" vertical="center"/>
      <protection hidden="1"/>
    </xf>
    <xf numFmtId="0" fontId="18" fillId="0" borderId="16" xfId="2" applyNumberFormat="1" applyFont="1" applyFill="1" applyBorder="1" applyAlignment="1" applyProtection="1">
      <alignment wrapText="1"/>
      <protection hidden="1"/>
    </xf>
    <xf numFmtId="0" fontId="0" fillId="7" borderId="31" xfId="0" applyFill="1" applyBorder="1" applyAlignment="1">
      <alignment wrapText="1"/>
    </xf>
    <xf numFmtId="0" fontId="18" fillId="0" borderId="25" xfId="2" applyNumberFormat="1" applyFont="1" applyFill="1" applyBorder="1" applyAlignment="1" applyProtection="1">
      <alignment wrapText="1"/>
      <protection hidden="1"/>
    </xf>
    <xf numFmtId="0" fontId="19" fillId="9" borderId="25" xfId="0" applyFont="1" applyFill="1" applyBorder="1" applyAlignment="1">
      <alignment horizontal="left" wrapText="1"/>
    </xf>
    <xf numFmtId="0" fontId="0" fillId="9" borderId="31" xfId="0" applyFont="1" applyFill="1" applyBorder="1" applyAlignment="1">
      <alignment wrapText="1"/>
    </xf>
    <xf numFmtId="0" fontId="0" fillId="9" borderId="28" xfId="0" applyFont="1" applyFill="1" applyBorder="1" applyAlignment="1">
      <alignment wrapText="1"/>
    </xf>
    <xf numFmtId="0" fontId="19" fillId="7" borderId="25" xfId="2" applyNumberFormat="1" applyFont="1" applyFill="1" applyBorder="1" applyAlignment="1" applyProtection="1">
      <alignment wrapText="1"/>
      <protection hidden="1"/>
    </xf>
    <xf numFmtId="0" fontId="0" fillId="9" borderId="31" xfId="0" applyFill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9" borderId="28" xfId="0" applyFill="1" applyBorder="1" applyAlignment="1">
      <alignment horizontal="left" wrapText="1"/>
    </xf>
  </cellXfs>
  <cellStyles count="12">
    <cellStyle name="Обычный" xfId="0" builtinId="0"/>
    <cellStyle name="Обычный 2" xfId="1"/>
    <cellStyle name="Обычный 2 2" xfId="2"/>
    <cellStyle name="Обычный 2 3" xfId="3"/>
    <cellStyle name="Обычный 2 30" xfId="4"/>
    <cellStyle name="Обычный 2 7" xfId="5"/>
    <cellStyle name="Обычный 3" xfId="6"/>
    <cellStyle name="Финансовый 2" xfId="7"/>
    <cellStyle name="Финансовый 3" xfId="8"/>
    <cellStyle name="Финансовый 4" xfId="9"/>
    <cellStyle name="Финансовый 5" xfId="10"/>
    <cellStyle name="Финансовый 6" xfId="1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ownloads/&#1055;&#1088;&#1086;&#1077;&#1082;&#1090;%20&#1073;&#1102;&#1076;&#1078;&#1077;&#1090;&#1072;%20&#1085;&#1072;%2019%20&#1075;&#1086;&#1076;%20&#1092;&#1077;&#1076;/&#1055;&#1088;&#1080;&#1083;&#1086;&#1078;&#1077;&#1085;&#1080;&#1103;%201,5,6%20&#1092;&#1077;&#1076;&#1086;&#1088;&#1086;.&#1089;&#1077;&#1083;&#1100;&#1089;&#1086;&#1074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92;&#1077;&#1076;.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7">
          <cell r="D67" t="e">
            <v>#REF!</v>
          </cell>
          <cell r="E67" t="e">
            <v>#REF!</v>
          </cell>
        </row>
      </sheetData>
      <sheetData sheetId="2">
        <row r="33">
          <cell r="D33" t="e">
            <v>#REF!</v>
          </cell>
          <cell r="E33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021"/>
      <sheetName val="2022"/>
      <sheetName val="20-22"/>
    </sheetNames>
    <sheetDataSet>
      <sheetData sheetId="0">
        <row r="9">
          <cell r="D9">
            <v>0</v>
          </cell>
        </row>
        <row r="16">
          <cell r="D16">
            <v>1000</v>
          </cell>
        </row>
        <row r="26">
          <cell r="D26">
            <v>0</v>
          </cell>
        </row>
        <row r="30">
          <cell r="D30">
            <v>0</v>
          </cell>
        </row>
        <row r="34">
          <cell r="D34">
            <v>0</v>
          </cell>
        </row>
        <row r="48">
          <cell r="D48">
            <v>0</v>
          </cell>
        </row>
        <row r="52">
          <cell r="D52">
            <v>0</v>
          </cell>
        </row>
        <row r="57">
          <cell r="D57">
            <v>78000</v>
          </cell>
        </row>
        <row r="61">
          <cell r="D61">
            <v>0</v>
          </cell>
        </row>
        <row r="68">
          <cell r="D68">
            <v>0</v>
          </cell>
        </row>
        <row r="69">
          <cell r="D69">
            <v>0</v>
          </cell>
        </row>
        <row r="82">
          <cell r="D82">
            <v>0</v>
          </cell>
        </row>
        <row r="87">
          <cell r="D87">
            <v>0</v>
          </cell>
        </row>
        <row r="103">
          <cell r="D103">
            <v>0</v>
          </cell>
        </row>
        <row r="114">
          <cell r="D114">
            <v>0</v>
          </cell>
        </row>
        <row r="117">
          <cell r="D117">
            <v>0</v>
          </cell>
        </row>
      </sheetData>
      <sheetData sheetId="1">
        <row r="9">
          <cell r="D9">
            <v>0</v>
          </cell>
        </row>
        <row r="16">
          <cell r="D16">
            <v>1000</v>
          </cell>
        </row>
        <row r="26">
          <cell r="D26">
            <v>0</v>
          </cell>
        </row>
        <row r="30">
          <cell r="D30">
            <v>0</v>
          </cell>
        </row>
        <row r="34">
          <cell r="D34">
            <v>0</v>
          </cell>
        </row>
        <row r="48">
          <cell r="D48">
            <v>0</v>
          </cell>
        </row>
        <row r="52">
          <cell r="D52">
            <v>0</v>
          </cell>
        </row>
        <row r="57">
          <cell r="D57">
            <v>78000</v>
          </cell>
        </row>
        <row r="61">
          <cell r="D61">
            <v>0</v>
          </cell>
        </row>
        <row r="68">
          <cell r="D68">
            <v>0</v>
          </cell>
        </row>
        <row r="69">
          <cell r="D69">
            <v>0</v>
          </cell>
        </row>
        <row r="82">
          <cell r="D82">
            <v>0</v>
          </cell>
        </row>
        <row r="87">
          <cell r="D87">
            <v>0</v>
          </cell>
        </row>
        <row r="103">
          <cell r="D103">
            <v>0</v>
          </cell>
        </row>
        <row r="114">
          <cell r="D114">
            <v>0</v>
          </cell>
        </row>
        <row r="117">
          <cell r="D117">
            <v>0</v>
          </cell>
        </row>
      </sheetData>
      <sheetData sheetId="2">
        <row r="9">
          <cell r="D9">
            <v>0</v>
          </cell>
        </row>
        <row r="16">
          <cell r="D16">
            <v>1000</v>
          </cell>
        </row>
        <row r="26">
          <cell r="D26">
            <v>0</v>
          </cell>
        </row>
        <row r="30">
          <cell r="D30">
            <v>0</v>
          </cell>
        </row>
        <row r="34">
          <cell r="D34">
            <v>0</v>
          </cell>
        </row>
        <row r="48">
          <cell r="D48">
            <v>0</v>
          </cell>
        </row>
        <row r="52">
          <cell r="D52">
            <v>0</v>
          </cell>
        </row>
        <row r="57">
          <cell r="D57">
            <v>78000</v>
          </cell>
        </row>
        <row r="61">
          <cell r="D61">
            <v>0</v>
          </cell>
        </row>
        <row r="68">
          <cell r="D68">
            <v>0</v>
          </cell>
        </row>
        <row r="69">
          <cell r="D69">
            <v>0</v>
          </cell>
        </row>
        <row r="82">
          <cell r="D82">
            <v>0</v>
          </cell>
        </row>
        <row r="87">
          <cell r="D87">
            <v>0</v>
          </cell>
        </row>
        <row r="103">
          <cell r="D103">
            <v>0</v>
          </cell>
        </row>
        <row r="114">
          <cell r="D114">
            <v>0</v>
          </cell>
        </row>
        <row r="117">
          <cell r="D117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workbookViewId="0">
      <selection activeCell="C8" sqref="C8"/>
    </sheetView>
  </sheetViews>
  <sheetFormatPr defaultRowHeight="12.75"/>
  <cols>
    <col min="1" max="1" width="35.28515625" style="92" customWidth="1"/>
    <col min="2" max="2" width="52.42578125" style="92" customWidth="1"/>
    <col min="3" max="3" width="21" style="92" customWidth="1"/>
    <col min="4" max="4" width="4.7109375" style="92" hidden="1" customWidth="1"/>
    <col min="5" max="5" width="15.85546875" style="92" hidden="1" customWidth="1"/>
    <col min="6" max="6" width="23.85546875" style="92" customWidth="1"/>
    <col min="7" max="7" width="19.7109375" style="92" customWidth="1"/>
    <col min="8" max="16384" width="9.140625" style="92"/>
  </cols>
  <sheetData>
    <row r="1" spans="1:7" ht="18.75">
      <c r="C1" s="231" t="s">
        <v>112</v>
      </c>
      <c r="D1" s="231"/>
      <c r="E1" s="231"/>
      <c r="F1" s="216"/>
      <c r="G1" s="216"/>
    </row>
    <row r="2" spans="1:7" ht="18.75">
      <c r="C2" s="231" t="s">
        <v>98</v>
      </c>
      <c r="D2" s="231"/>
      <c r="E2" s="231"/>
      <c r="F2" s="216"/>
      <c r="G2" s="216"/>
    </row>
    <row r="3" spans="1:7" ht="18.75">
      <c r="C3" s="231" t="s">
        <v>113</v>
      </c>
      <c r="D3" s="231"/>
      <c r="E3" s="231"/>
      <c r="F3" s="216"/>
      <c r="G3" s="216"/>
    </row>
    <row r="4" spans="1:7" ht="18.75">
      <c r="C4" s="232" t="s">
        <v>435</v>
      </c>
      <c r="D4" s="231" t="s">
        <v>114</v>
      </c>
      <c r="E4" s="231"/>
      <c r="F4" s="216"/>
      <c r="G4" s="216"/>
    </row>
    <row r="6" spans="1:7" ht="18.75">
      <c r="A6" s="345" t="s">
        <v>0</v>
      </c>
      <c r="B6" s="346"/>
      <c r="C6" s="346"/>
      <c r="D6" s="346"/>
      <c r="E6" s="346"/>
    </row>
    <row r="7" spans="1:7" ht="18.75">
      <c r="A7" s="347" t="s">
        <v>417</v>
      </c>
      <c r="B7" s="347"/>
      <c r="C7" s="347"/>
      <c r="D7" s="347"/>
      <c r="E7" s="347"/>
    </row>
    <row r="8" spans="1:7" ht="18.75">
      <c r="A8" s="126"/>
      <c r="E8" s="127" t="s">
        <v>1</v>
      </c>
    </row>
    <row r="9" spans="1:7" ht="18.75">
      <c r="A9" s="126"/>
      <c r="G9" s="92" t="s">
        <v>1</v>
      </c>
    </row>
    <row r="10" spans="1:7" ht="75">
      <c r="A10" s="98" t="s">
        <v>341</v>
      </c>
      <c r="B10" s="98" t="s">
        <v>342</v>
      </c>
      <c r="C10" s="128" t="s">
        <v>343</v>
      </c>
      <c r="D10" s="128" t="s">
        <v>115</v>
      </c>
      <c r="E10" s="128" t="s">
        <v>116</v>
      </c>
      <c r="F10" s="129" t="s">
        <v>344</v>
      </c>
      <c r="G10" s="129" t="s">
        <v>367</v>
      </c>
    </row>
    <row r="11" spans="1:7" ht="56.25">
      <c r="A11" s="98" t="s">
        <v>2</v>
      </c>
      <c r="B11" s="130" t="s">
        <v>117</v>
      </c>
      <c r="C11" s="131">
        <f>C12</f>
        <v>265275.5700000003</v>
      </c>
      <c r="D11" s="131">
        <v>0</v>
      </c>
      <c r="E11" s="131">
        <v>0</v>
      </c>
      <c r="F11" s="131">
        <v>0</v>
      </c>
      <c r="G11" s="131">
        <v>0</v>
      </c>
    </row>
    <row r="12" spans="1:7" ht="37.5">
      <c r="A12" s="132" t="s">
        <v>3</v>
      </c>
      <c r="B12" s="133" t="s">
        <v>4</v>
      </c>
      <c r="C12" s="131">
        <f>C20+C16</f>
        <v>265275.5700000003</v>
      </c>
      <c r="D12" s="131" t="e">
        <f>D13+D17</f>
        <v>#REF!</v>
      </c>
      <c r="E12" s="131" t="e">
        <f>E13+E17</f>
        <v>#REF!</v>
      </c>
      <c r="F12" s="131">
        <f>F13+F17</f>
        <v>0</v>
      </c>
      <c r="G12" s="131">
        <v>0</v>
      </c>
    </row>
    <row r="13" spans="1:7" ht="18.75">
      <c r="A13" s="132" t="s">
        <v>5</v>
      </c>
      <c r="B13" s="133" t="s">
        <v>6</v>
      </c>
      <c r="C13" s="131">
        <f t="shared" ref="C13:G15" si="0">C14</f>
        <v>-6506160</v>
      </c>
      <c r="D13" s="131" t="e">
        <f t="shared" si="0"/>
        <v>#REF!</v>
      </c>
      <c r="E13" s="131" t="e">
        <f t="shared" si="0"/>
        <v>#REF!</v>
      </c>
      <c r="F13" s="131">
        <f>F14</f>
        <v>-4182300</v>
      </c>
      <c r="G13" s="131">
        <f t="shared" si="0"/>
        <v>-4563200</v>
      </c>
    </row>
    <row r="14" spans="1:7" ht="37.5">
      <c r="A14" s="132" t="s">
        <v>7</v>
      </c>
      <c r="B14" s="133" t="s">
        <v>8</v>
      </c>
      <c r="C14" s="131">
        <f t="shared" si="0"/>
        <v>-6506160</v>
      </c>
      <c r="D14" s="131" t="e">
        <f t="shared" si="0"/>
        <v>#REF!</v>
      </c>
      <c r="E14" s="131" t="e">
        <f t="shared" si="0"/>
        <v>#REF!</v>
      </c>
      <c r="F14" s="131">
        <f t="shared" si="0"/>
        <v>-4182300</v>
      </c>
      <c r="G14" s="131">
        <f t="shared" si="0"/>
        <v>-4563200</v>
      </c>
    </row>
    <row r="15" spans="1:7" ht="37.5">
      <c r="A15" s="132" t="s">
        <v>9</v>
      </c>
      <c r="B15" s="133" t="s">
        <v>10</v>
      </c>
      <c r="C15" s="131">
        <f t="shared" si="0"/>
        <v>-6506160</v>
      </c>
      <c r="D15" s="131" t="e">
        <f t="shared" si="0"/>
        <v>#REF!</v>
      </c>
      <c r="E15" s="131" t="e">
        <f t="shared" si="0"/>
        <v>#REF!</v>
      </c>
      <c r="F15" s="131">
        <f t="shared" si="0"/>
        <v>-4182300</v>
      </c>
      <c r="G15" s="131">
        <f t="shared" si="0"/>
        <v>-4563200</v>
      </c>
    </row>
    <row r="16" spans="1:7" ht="37.5">
      <c r="A16" s="132" t="s">
        <v>11</v>
      </c>
      <c r="B16" s="133" t="s">
        <v>12</v>
      </c>
      <c r="C16" s="131">
        <f>-'Прил 5'!C6</f>
        <v>-6506160</v>
      </c>
      <c r="D16" s="131" t="e">
        <f>-[1]Лист2!D67</f>
        <v>#REF!</v>
      </c>
      <c r="E16" s="131" t="e">
        <f>-[1]Лист2!E67</f>
        <v>#REF!</v>
      </c>
      <c r="F16" s="131">
        <f>-'Прил 5'!D6</f>
        <v>-4182300</v>
      </c>
      <c r="G16" s="131">
        <f>-'Прил 5'!E6</f>
        <v>-4563200</v>
      </c>
    </row>
    <row r="17" spans="1:7" ht="18.75">
      <c r="A17" s="132" t="s">
        <v>13</v>
      </c>
      <c r="B17" s="133" t="s">
        <v>14</v>
      </c>
      <c r="C17" s="131">
        <f t="shared" ref="C17:G19" si="1">C18</f>
        <v>6771435.5700000003</v>
      </c>
      <c r="D17" s="131" t="e">
        <f t="shared" si="1"/>
        <v>#REF!</v>
      </c>
      <c r="E17" s="131" t="e">
        <f t="shared" si="1"/>
        <v>#REF!</v>
      </c>
      <c r="F17" s="131">
        <f>F18</f>
        <v>4182300</v>
      </c>
      <c r="G17" s="131">
        <f t="shared" si="1"/>
        <v>4563200</v>
      </c>
    </row>
    <row r="18" spans="1:7" ht="37.5">
      <c r="A18" s="132" t="s">
        <v>15</v>
      </c>
      <c r="B18" s="133" t="s">
        <v>16</v>
      </c>
      <c r="C18" s="131">
        <f t="shared" si="1"/>
        <v>6771435.5700000003</v>
      </c>
      <c r="D18" s="131" t="e">
        <f t="shared" si="1"/>
        <v>#REF!</v>
      </c>
      <c r="E18" s="131" t="e">
        <f t="shared" si="1"/>
        <v>#REF!</v>
      </c>
      <c r="F18" s="131">
        <f>F19</f>
        <v>4182300</v>
      </c>
      <c r="G18" s="131">
        <f t="shared" si="1"/>
        <v>4563200</v>
      </c>
    </row>
    <row r="19" spans="1:7" ht="37.5">
      <c r="A19" s="132" t="s">
        <v>17</v>
      </c>
      <c r="B19" s="133" t="s">
        <v>18</v>
      </c>
      <c r="C19" s="131">
        <f t="shared" si="1"/>
        <v>6771435.5700000003</v>
      </c>
      <c r="D19" s="131" t="e">
        <f t="shared" si="1"/>
        <v>#REF!</v>
      </c>
      <c r="E19" s="131" t="e">
        <f t="shared" si="1"/>
        <v>#REF!</v>
      </c>
      <c r="F19" s="131">
        <f>F20</f>
        <v>4182300</v>
      </c>
      <c r="G19" s="131">
        <f t="shared" si="1"/>
        <v>4563200</v>
      </c>
    </row>
    <row r="20" spans="1:7" ht="37.5">
      <c r="A20" s="132" t="s">
        <v>19</v>
      </c>
      <c r="B20" s="133" t="s">
        <v>20</v>
      </c>
      <c r="C20" s="131">
        <f>'Приложение 8'!H9</f>
        <v>6771435.5700000003</v>
      </c>
      <c r="D20" s="131" t="e">
        <f>[1]Лист3!D33</f>
        <v>#REF!</v>
      </c>
      <c r="E20" s="131" t="e">
        <f>[1]Лист3!E33</f>
        <v>#REF!</v>
      </c>
      <c r="F20" s="131">
        <f>'Приложение 8'!I9</f>
        <v>4182300</v>
      </c>
      <c r="G20" s="131">
        <f>'Приложение 8'!J9</f>
        <v>4563200</v>
      </c>
    </row>
    <row r="21" spans="1:7" customFormat="1" ht="39.75" customHeight="1">
      <c r="A21" s="180"/>
      <c r="B21" s="181" t="s">
        <v>345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</row>
    <row r="22" spans="1:7" ht="18.75">
      <c r="A22" s="134"/>
      <c r="B22" s="135"/>
      <c r="C22" s="136"/>
      <c r="D22" s="136"/>
      <c r="E22" s="136"/>
    </row>
    <row r="23" spans="1:7" ht="18.75">
      <c r="A23" s="134"/>
      <c r="B23" s="135"/>
      <c r="C23" s="136"/>
      <c r="D23" s="136"/>
      <c r="E23" s="137"/>
    </row>
    <row r="24" spans="1:7" ht="18.75">
      <c r="A24" s="134"/>
      <c r="B24" s="135"/>
      <c r="C24" s="136"/>
      <c r="D24" s="136"/>
      <c r="E24" s="137"/>
    </row>
    <row r="25" spans="1:7">
      <c r="C25" s="138"/>
      <c r="D25" s="138"/>
      <c r="E25" s="138"/>
    </row>
    <row r="26" spans="1:7">
      <c r="C26" s="138"/>
      <c r="D26" s="138"/>
      <c r="E26" s="138"/>
    </row>
    <row r="27" spans="1:7">
      <c r="C27" s="138"/>
      <c r="D27" s="138"/>
      <c r="E27" s="138"/>
    </row>
    <row r="28" spans="1:7">
      <c r="C28" s="138"/>
      <c r="D28" s="138"/>
      <c r="E28" s="138"/>
    </row>
    <row r="29" spans="1:7">
      <c r="C29" s="138"/>
      <c r="D29" s="138"/>
      <c r="E29" s="138"/>
    </row>
    <row r="30" spans="1:7">
      <c r="C30" s="138"/>
      <c r="D30" s="138"/>
      <c r="E30" s="138"/>
    </row>
    <row r="31" spans="1:7">
      <c r="C31" s="138"/>
      <c r="D31" s="138"/>
      <c r="E31" s="138"/>
    </row>
    <row r="32" spans="1:7">
      <c r="C32" s="138"/>
      <c r="D32" s="138"/>
      <c r="E32" s="138"/>
    </row>
    <row r="33" spans="3:5">
      <c r="C33" s="138"/>
      <c r="D33" s="138"/>
      <c r="E33" s="138"/>
    </row>
    <row r="34" spans="3:5">
      <c r="C34" s="138"/>
      <c r="D34" s="138"/>
      <c r="E34" s="138"/>
    </row>
    <row r="35" spans="3:5">
      <c r="C35" s="138"/>
      <c r="D35" s="138"/>
      <c r="E35" s="138"/>
    </row>
    <row r="36" spans="3:5">
      <c r="C36" s="138"/>
      <c r="D36" s="138"/>
      <c r="E36" s="138"/>
    </row>
  </sheetData>
  <mergeCells count="2">
    <mergeCell ref="A6:E6"/>
    <mergeCell ref="A7:E7"/>
  </mergeCells>
  <pageMargins left="0.78740157480314965" right="0.78740157480314965" top="0.78740157480314965" bottom="0.78740157480314965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I147"/>
  <sheetViews>
    <sheetView zoomScale="120" zoomScaleNormal="120" workbookViewId="0">
      <pane xSplit="2" ySplit="5" topLeftCell="C131" activePane="bottomRight" state="frozen"/>
      <selection pane="topRight" activeCell="D1" sqref="D1"/>
      <selection pane="bottomLeft" activeCell="A3" sqref="A3"/>
      <selection pane="bottomRight" activeCell="B5" sqref="B5"/>
    </sheetView>
  </sheetViews>
  <sheetFormatPr defaultRowHeight="12.75"/>
  <cols>
    <col min="1" max="1" width="21.42578125" style="141" customWidth="1"/>
    <col min="2" max="2" width="71.42578125" style="141" customWidth="1"/>
    <col min="3" max="5" width="12.5703125" style="141" customWidth="1"/>
    <col min="6" max="16384" width="9.140625" style="141"/>
  </cols>
  <sheetData>
    <row r="1" spans="1:9" ht="18.75" customHeight="1">
      <c r="B1" s="139"/>
      <c r="C1" s="348" t="s">
        <v>439</v>
      </c>
      <c r="D1" s="348"/>
      <c r="E1" s="348"/>
    </row>
    <row r="2" spans="1:9" ht="15" customHeight="1">
      <c r="B2" s="139"/>
      <c r="C2" s="348"/>
      <c r="D2" s="348"/>
      <c r="E2" s="348"/>
    </row>
    <row r="3" spans="1:9" ht="15" customHeight="1">
      <c r="B3" s="139"/>
      <c r="C3" s="348"/>
      <c r="D3" s="348"/>
      <c r="E3" s="348"/>
    </row>
    <row r="4" spans="1:9" ht="45.75" customHeight="1">
      <c r="A4" s="349" t="s">
        <v>370</v>
      </c>
      <c r="B4" s="350"/>
      <c r="C4" s="350"/>
      <c r="D4" s="350"/>
      <c r="E4" s="350"/>
    </row>
    <row r="5" spans="1:9" ht="63.75" customHeight="1">
      <c r="A5" s="191" t="s">
        <v>118</v>
      </c>
      <c r="B5" s="192" t="s">
        <v>119</v>
      </c>
      <c r="C5" s="193">
        <v>2022</v>
      </c>
      <c r="D5" s="193">
        <v>2023</v>
      </c>
      <c r="E5" s="193">
        <v>2024</v>
      </c>
      <c r="I5" s="183"/>
    </row>
    <row r="6" spans="1:9" s="145" customFormat="1" ht="23.25" customHeight="1">
      <c r="A6" s="205" t="s">
        <v>136</v>
      </c>
      <c r="B6" s="206" t="s">
        <v>135</v>
      </c>
      <c r="C6" s="207">
        <f>C7+C104</f>
        <v>6506160</v>
      </c>
      <c r="D6" s="207">
        <f>D7+D104</f>
        <v>4182300</v>
      </c>
      <c r="E6" s="207">
        <f>E7+E104</f>
        <v>4563200</v>
      </c>
    </row>
    <row r="7" spans="1:9" s="145" customFormat="1" ht="15" customHeight="1">
      <c r="A7" s="205" t="s">
        <v>137</v>
      </c>
      <c r="B7" s="206" t="s">
        <v>21</v>
      </c>
      <c r="C7" s="208">
        <f>C8+C15+C25+C40+C54+C57+C61+C74+C81+C90+C97+C67+C100</f>
        <v>1772000</v>
      </c>
      <c r="D7" s="208">
        <f>D8+D15+D25+D40+D54+D57+D61+D74+D81+D90+D97</f>
        <v>1168000</v>
      </c>
      <c r="E7" s="208">
        <f>E8+E15+E25+E40+E54+E57+E61+E74+E81+E90+E97</f>
        <v>1179000</v>
      </c>
    </row>
    <row r="8" spans="1:9" s="145" customFormat="1" ht="15" customHeight="1">
      <c r="A8" s="184" t="s">
        <v>138</v>
      </c>
      <c r="B8" s="142" t="s">
        <v>22</v>
      </c>
      <c r="C8" s="144">
        <f>C9</f>
        <v>257000</v>
      </c>
      <c r="D8" s="144">
        <f>D9</f>
        <v>162000</v>
      </c>
      <c r="E8" s="144">
        <f>E9</f>
        <v>168000</v>
      </c>
    </row>
    <row r="9" spans="1:9" s="145" customFormat="1" ht="15" customHeight="1">
      <c r="A9" s="184" t="s">
        <v>139</v>
      </c>
      <c r="B9" s="142" t="s">
        <v>23</v>
      </c>
      <c r="C9" s="144">
        <f>C10+C12+C13</f>
        <v>257000</v>
      </c>
      <c r="D9" s="144">
        <f>D10+D12+D13</f>
        <v>162000</v>
      </c>
      <c r="E9" s="144">
        <f>E10+E12+E13</f>
        <v>168000</v>
      </c>
    </row>
    <row r="10" spans="1:9" s="145" customFormat="1" ht="35.25" customHeight="1">
      <c r="A10" s="184" t="s">
        <v>141</v>
      </c>
      <c r="B10" s="142" t="s">
        <v>140</v>
      </c>
      <c r="C10" s="144">
        <f>C11</f>
        <v>250000</v>
      </c>
      <c r="D10" s="144">
        <f>D11</f>
        <v>155000</v>
      </c>
      <c r="E10" s="144">
        <f>E11</f>
        <v>160000</v>
      </c>
    </row>
    <row r="11" spans="1:9" s="145" customFormat="1" ht="60" customHeight="1">
      <c r="A11" s="185" t="s">
        <v>142</v>
      </c>
      <c r="B11" s="142" t="s">
        <v>418</v>
      </c>
      <c r="C11" s="144">
        <v>250000</v>
      </c>
      <c r="D11" s="144">
        <v>155000</v>
      </c>
      <c r="E11" s="144">
        <v>160000</v>
      </c>
    </row>
    <row r="12" spans="1:9" ht="56.25" hidden="1" customHeight="1">
      <c r="A12" s="147" t="s">
        <v>182</v>
      </c>
      <c r="B12" s="146" t="s">
        <v>181</v>
      </c>
      <c r="C12" s="144">
        <f>'[2]2020'!D9</f>
        <v>0</v>
      </c>
      <c r="D12" s="144">
        <f>'[2]2021'!D9</f>
        <v>0</v>
      </c>
      <c r="E12" s="144">
        <f>'[2]2022'!D9</f>
        <v>0</v>
      </c>
    </row>
    <row r="13" spans="1:9" s="145" customFormat="1" ht="28.5" customHeight="1">
      <c r="A13" s="184" t="s">
        <v>144</v>
      </c>
      <c r="B13" s="142" t="s">
        <v>143</v>
      </c>
      <c r="C13" s="144">
        <v>7000</v>
      </c>
      <c r="D13" s="144">
        <v>7000</v>
      </c>
      <c r="E13" s="144">
        <v>8000</v>
      </c>
    </row>
    <row r="14" spans="1:9" s="145" customFormat="1" ht="34.5" customHeight="1">
      <c r="A14" s="185" t="s">
        <v>383</v>
      </c>
      <c r="B14" s="142" t="s">
        <v>419</v>
      </c>
      <c r="C14" s="144">
        <v>7000</v>
      </c>
      <c r="D14" s="144">
        <v>7000</v>
      </c>
      <c r="E14" s="144">
        <v>8000</v>
      </c>
    </row>
    <row r="15" spans="1:9" s="145" customFormat="1" ht="23.25" customHeight="1">
      <c r="A15" s="205" t="s">
        <v>146</v>
      </c>
      <c r="B15" s="206" t="s">
        <v>145</v>
      </c>
      <c r="C15" s="208">
        <f>C16</f>
        <v>325000</v>
      </c>
      <c r="D15" s="208">
        <f>D16</f>
        <v>316000</v>
      </c>
      <c r="E15" s="208">
        <f>E16</f>
        <v>321000</v>
      </c>
    </row>
    <row r="16" spans="1:9" s="145" customFormat="1" ht="24.75" customHeight="1">
      <c r="A16" s="184" t="s">
        <v>147</v>
      </c>
      <c r="B16" s="142" t="s">
        <v>24</v>
      </c>
      <c r="C16" s="144">
        <f>C17+C19+C21+C24</f>
        <v>325000</v>
      </c>
      <c r="D16" s="144">
        <f>D17+D19+D21+D24</f>
        <v>316000</v>
      </c>
      <c r="E16" s="144">
        <f>E17+E19+E21+E24</f>
        <v>321000</v>
      </c>
    </row>
    <row r="17" spans="1:5" s="145" customFormat="1" ht="38.25" customHeight="1">
      <c r="A17" s="185" t="s">
        <v>148</v>
      </c>
      <c r="B17" s="142" t="s">
        <v>25</v>
      </c>
      <c r="C17" s="144">
        <f>C18</f>
        <v>156000</v>
      </c>
      <c r="D17" s="144">
        <f>D18</f>
        <v>141000</v>
      </c>
      <c r="E17" s="144">
        <f>E18</f>
        <v>141000</v>
      </c>
    </row>
    <row r="18" spans="1:5" s="145" customFormat="1" ht="60" customHeight="1">
      <c r="A18" s="185" t="s">
        <v>150</v>
      </c>
      <c r="B18" s="142" t="s">
        <v>149</v>
      </c>
      <c r="C18" s="144">
        <v>156000</v>
      </c>
      <c r="D18" s="144">
        <v>141000</v>
      </c>
      <c r="E18" s="144">
        <v>141000</v>
      </c>
    </row>
    <row r="19" spans="1:5" s="145" customFormat="1" ht="48" customHeight="1">
      <c r="A19" s="185" t="s">
        <v>151</v>
      </c>
      <c r="B19" s="142" t="s">
        <v>26</v>
      </c>
      <c r="C19" s="144">
        <f>C20</f>
        <v>1000</v>
      </c>
      <c r="D19" s="144">
        <f>D20</f>
        <v>1000</v>
      </c>
      <c r="E19" s="144">
        <f>E20</f>
        <v>1000</v>
      </c>
    </row>
    <row r="20" spans="1:5" s="145" customFormat="1" ht="72" customHeight="1">
      <c r="A20" s="185" t="s">
        <v>153</v>
      </c>
      <c r="B20" s="142" t="s">
        <v>152</v>
      </c>
      <c r="C20" s="144">
        <f>'[2]2020'!D16</f>
        <v>1000</v>
      </c>
      <c r="D20" s="144">
        <f>'[2]2021'!D16</f>
        <v>1000</v>
      </c>
      <c r="E20" s="144">
        <f>'[2]2022'!D16</f>
        <v>1000</v>
      </c>
    </row>
    <row r="21" spans="1:5" s="145" customFormat="1" ht="36.75" customHeight="1">
      <c r="A21" s="185" t="s">
        <v>154</v>
      </c>
      <c r="B21" s="142" t="s">
        <v>27</v>
      </c>
      <c r="C21" s="144">
        <v>185000</v>
      </c>
      <c r="D21" s="144">
        <v>191000</v>
      </c>
      <c r="E21" s="144">
        <v>197000</v>
      </c>
    </row>
    <row r="22" spans="1:5" s="145" customFormat="1" ht="60.75" customHeight="1">
      <c r="A22" s="185" t="s">
        <v>156</v>
      </c>
      <c r="B22" s="142" t="s">
        <v>155</v>
      </c>
      <c r="C22" s="144">
        <v>185000</v>
      </c>
      <c r="D22" s="144">
        <v>191000</v>
      </c>
      <c r="E22" s="144">
        <v>197000</v>
      </c>
    </row>
    <row r="23" spans="1:5" s="145" customFormat="1" ht="35.25" customHeight="1">
      <c r="A23" s="185" t="s">
        <v>157</v>
      </c>
      <c r="B23" s="142" t="s">
        <v>28</v>
      </c>
      <c r="C23" s="144">
        <f>C24</f>
        <v>-17000</v>
      </c>
      <c r="D23" s="144">
        <f>D24</f>
        <v>-17000</v>
      </c>
      <c r="E23" s="144">
        <f>E24</f>
        <v>-18000</v>
      </c>
    </row>
    <row r="24" spans="1:5" s="145" customFormat="1" ht="57.75" customHeight="1">
      <c r="A24" s="185" t="s">
        <v>159</v>
      </c>
      <c r="B24" s="142" t="s">
        <v>158</v>
      </c>
      <c r="C24" s="144">
        <v>-17000</v>
      </c>
      <c r="D24" s="144">
        <v>-17000</v>
      </c>
      <c r="E24" s="144">
        <v>-18000</v>
      </c>
    </row>
    <row r="25" spans="1:5" s="145" customFormat="1" ht="15" customHeight="1">
      <c r="A25" s="205" t="s">
        <v>160</v>
      </c>
      <c r="B25" s="206" t="s">
        <v>120</v>
      </c>
      <c r="C25" s="208">
        <f>C26+C36</f>
        <v>60000</v>
      </c>
      <c r="D25" s="208">
        <f>D26+D36</f>
        <v>10000</v>
      </c>
      <c r="E25" s="208">
        <f>E26+E36</f>
        <v>10000</v>
      </c>
    </row>
    <row r="26" spans="1:5" s="151" customFormat="1" ht="12.75" hidden="1" customHeight="1">
      <c r="A26" s="149" t="s">
        <v>183</v>
      </c>
      <c r="B26" s="148" t="s">
        <v>121</v>
      </c>
      <c r="C26" s="150">
        <f>C27+C31</f>
        <v>0</v>
      </c>
      <c r="D26" s="150">
        <f>D27+D31</f>
        <v>0</v>
      </c>
      <c r="E26" s="150">
        <f>E27+E31</f>
        <v>0</v>
      </c>
    </row>
    <row r="27" spans="1:5" s="155" customFormat="1" ht="22.5" hidden="1" customHeight="1">
      <c r="A27" s="153" t="s">
        <v>185</v>
      </c>
      <c r="B27" s="152" t="s">
        <v>184</v>
      </c>
      <c r="C27" s="154">
        <f>C28+C30</f>
        <v>0</v>
      </c>
      <c r="D27" s="154">
        <f>D28+D30</f>
        <v>0</v>
      </c>
      <c r="E27" s="154">
        <f>E28+E30</f>
        <v>0</v>
      </c>
    </row>
    <row r="28" spans="1:5" ht="22.5" hidden="1" customHeight="1">
      <c r="A28" s="147" t="s">
        <v>186</v>
      </c>
      <c r="B28" s="146" t="s">
        <v>184</v>
      </c>
      <c r="C28" s="156">
        <f>C29</f>
        <v>0</v>
      </c>
      <c r="D28" s="156">
        <f>D29</f>
        <v>0</v>
      </c>
      <c r="E28" s="156">
        <f>E29</f>
        <v>0</v>
      </c>
    </row>
    <row r="29" spans="1:5" ht="22.5" hidden="1" customHeight="1">
      <c r="A29" s="157" t="s">
        <v>187</v>
      </c>
      <c r="B29" s="146" t="s">
        <v>184</v>
      </c>
      <c r="C29" s="144">
        <f>'[2]2020'!D25</f>
        <v>0</v>
      </c>
      <c r="D29" s="144">
        <f>'[2]2021'!D25</f>
        <v>0</v>
      </c>
      <c r="E29" s="144">
        <f>'[2]2022'!D25</f>
        <v>0</v>
      </c>
    </row>
    <row r="30" spans="1:5" ht="22.5" hidden="1" customHeight="1">
      <c r="A30" s="147" t="s">
        <v>189</v>
      </c>
      <c r="B30" s="146" t="s">
        <v>188</v>
      </c>
      <c r="C30" s="144">
        <f>'[2]2020'!D26</f>
        <v>0</v>
      </c>
      <c r="D30" s="144">
        <f>'[2]2021'!D26</f>
        <v>0</v>
      </c>
      <c r="E30" s="144">
        <f>'[2]2022'!D26</f>
        <v>0</v>
      </c>
    </row>
    <row r="31" spans="1:5" s="151" customFormat="1" ht="22.5" hidden="1" customHeight="1">
      <c r="A31" s="149" t="s">
        <v>191</v>
      </c>
      <c r="B31" s="148" t="s">
        <v>190</v>
      </c>
      <c r="C31" s="150">
        <f>C32+C34</f>
        <v>0</v>
      </c>
      <c r="D31" s="150">
        <f>D32+D34</f>
        <v>0</v>
      </c>
      <c r="E31" s="150">
        <f>E32+E34</f>
        <v>0</v>
      </c>
    </row>
    <row r="32" spans="1:5" ht="22.5" hidden="1" customHeight="1">
      <c r="A32" s="147" t="s">
        <v>192</v>
      </c>
      <c r="B32" s="146" t="s">
        <v>190</v>
      </c>
      <c r="C32" s="156">
        <f>C33</f>
        <v>0</v>
      </c>
      <c r="D32" s="156">
        <f>D33</f>
        <v>0</v>
      </c>
      <c r="E32" s="156">
        <f>E33</f>
        <v>0</v>
      </c>
    </row>
    <row r="33" spans="1:5" ht="22.5" hidden="1" customHeight="1">
      <c r="A33" s="157" t="s">
        <v>193</v>
      </c>
      <c r="B33" s="146" t="s">
        <v>190</v>
      </c>
      <c r="C33" s="144">
        <f>'[2]2020'!D29</f>
        <v>0</v>
      </c>
      <c r="D33" s="144">
        <f>'[2]2021'!D29</f>
        <v>0</v>
      </c>
      <c r="E33" s="144">
        <f>'[2]2022'!D29</f>
        <v>0</v>
      </c>
    </row>
    <row r="34" spans="1:5" ht="33.75" hidden="1" customHeight="1">
      <c r="A34" s="143" t="s">
        <v>195</v>
      </c>
      <c r="B34" s="146" t="s">
        <v>194</v>
      </c>
      <c r="C34" s="144">
        <f>'[2]2020'!D30</f>
        <v>0</v>
      </c>
      <c r="D34" s="144">
        <f>'[2]2021'!D30</f>
        <v>0</v>
      </c>
      <c r="E34" s="144">
        <f>'[2]2022'!D30</f>
        <v>0</v>
      </c>
    </row>
    <row r="35" spans="1:5" ht="33.75" customHeight="1">
      <c r="A35" s="143" t="s">
        <v>183</v>
      </c>
      <c r="B35" s="146" t="s">
        <v>121</v>
      </c>
      <c r="C35" s="144">
        <f>C36</f>
        <v>60000</v>
      </c>
      <c r="D35" s="144">
        <f>D36</f>
        <v>10000</v>
      </c>
      <c r="E35" s="144">
        <f>E36</f>
        <v>10000</v>
      </c>
    </row>
    <row r="36" spans="1:5" s="145" customFormat="1" ht="26.25" customHeight="1">
      <c r="A36" s="184" t="s">
        <v>191</v>
      </c>
      <c r="B36" s="142" t="s">
        <v>190</v>
      </c>
      <c r="C36" s="144">
        <f>C37+C39</f>
        <v>60000</v>
      </c>
      <c r="D36" s="144">
        <f>D37+D39</f>
        <v>10000</v>
      </c>
      <c r="E36" s="144">
        <f>E37+E39</f>
        <v>10000</v>
      </c>
    </row>
    <row r="37" spans="1:5" s="145" customFormat="1" ht="25.5" customHeight="1">
      <c r="A37" s="184" t="s">
        <v>192</v>
      </c>
      <c r="B37" s="142" t="s">
        <v>190</v>
      </c>
      <c r="C37" s="144">
        <f>C38</f>
        <v>60000</v>
      </c>
      <c r="D37" s="144">
        <f>D38</f>
        <v>10000</v>
      </c>
      <c r="E37" s="144">
        <f>E38</f>
        <v>10000</v>
      </c>
    </row>
    <row r="38" spans="1:5" s="145" customFormat="1" ht="45" customHeight="1">
      <c r="A38" s="185" t="s">
        <v>193</v>
      </c>
      <c r="B38" s="142" t="s">
        <v>420</v>
      </c>
      <c r="C38" s="144">
        <v>60000</v>
      </c>
      <c r="D38" s="144">
        <v>10000</v>
      </c>
      <c r="E38" s="144">
        <v>10000</v>
      </c>
    </row>
    <row r="39" spans="1:5" ht="22.5" hidden="1" customHeight="1">
      <c r="A39" s="147" t="s">
        <v>197</v>
      </c>
      <c r="B39" s="146" t="s">
        <v>196</v>
      </c>
      <c r="C39" s="144">
        <f>'[2]2020'!D34</f>
        <v>0</v>
      </c>
      <c r="D39" s="144">
        <f>'[2]2021'!D34</f>
        <v>0</v>
      </c>
      <c r="E39" s="144">
        <f>'[2]2022'!D34</f>
        <v>0</v>
      </c>
    </row>
    <row r="40" spans="1:5" s="145" customFormat="1" ht="15" customHeight="1">
      <c r="A40" s="205" t="s">
        <v>161</v>
      </c>
      <c r="B40" s="206" t="s">
        <v>29</v>
      </c>
      <c r="C40" s="208">
        <f>C41+C44</f>
        <v>652000</v>
      </c>
      <c r="D40" s="208">
        <f>D41+D44</f>
        <v>602000</v>
      </c>
      <c r="E40" s="208">
        <f>E41+E44</f>
        <v>602000</v>
      </c>
    </row>
    <row r="41" spans="1:5" s="145" customFormat="1" ht="15" customHeight="1">
      <c r="A41" s="184" t="s">
        <v>162</v>
      </c>
      <c r="B41" s="142" t="s">
        <v>30</v>
      </c>
      <c r="C41" s="144">
        <f t="shared" ref="C41:E42" si="0">C42</f>
        <v>10000</v>
      </c>
      <c r="D41" s="144">
        <f t="shared" si="0"/>
        <v>10000</v>
      </c>
      <c r="E41" s="144">
        <f t="shared" si="0"/>
        <v>10000</v>
      </c>
    </row>
    <row r="42" spans="1:5" s="145" customFormat="1" ht="25.5" customHeight="1">
      <c r="A42" s="184" t="s">
        <v>164</v>
      </c>
      <c r="B42" s="142" t="s">
        <v>163</v>
      </c>
      <c r="C42" s="144">
        <f t="shared" si="0"/>
        <v>10000</v>
      </c>
      <c r="D42" s="144">
        <f t="shared" si="0"/>
        <v>10000</v>
      </c>
      <c r="E42" s="144">
        <f t="shared" si="0"/>
        <v>10000</v>
      </c>
    </row>
    <row r="43" spans="1:5" s="145" customFormat="1" ht="40.5" customHeight="1">
      <c r="A43" s="185" t="s">
        <v>165</v>
      </c>
      <c r="B43" s="142" t="s">
        <v>421</v>
      </c>
      <c r="C43" s="144">
        <v>10000</v>
      </c>
      <c r="D43" s="144">
        <v>10000</v>
      </c>
      <c r="E43" s="144">
        <v>10000</v>
      </c>
    </row>
    <row r="44" spans="1:5" s="145" customFormat="1" ht="15" customHeight="1">
      <c r="A44" s="184" t="s">
        <v>166</v>
      </c>
      <c r="B44" s="142" t="s">
        <v>31</v>
      </c>
      <c r="C44" s="144">
        <f>C45+C51+C48</f>
        <v>642000</v>
      </c>
      <c r="D44" s="144">
        <f>D45+D51</f>
        <v>592000</v>
      </c>
      <c r="E44" s="144">
        <f>E45+E51</f>
        <v>592000</v>
      </c>
    </row>
    <row r="45" spans="1:5" s="155" customFormat="1" ht="12.75" hidden="1" customHeight="1">
      <c r="A45" s="153" t="s">
        <v>199</v>
      </c>
      <c r="B45" s="152" t="s">
        <v>198</v>
      </c>
      <c r="C45" s="154">
        <f t="shared" ref="C45:E46" si="1">C46</f>
        <v>0</v>
      </c>
      <c r="D45" s="154">
        <f t="shared" si="1"/>
        <v>0</v>
      </c>
      <c r="E45" s="154">
        <f t="shared" si="1"/>
        <v>0</v>
      </c>
    </row>
    <row r="46" spans="1:5" ht="22.5" hidden="1" customHeight="1">
      <c r="A46" s="147" t="s">
        <v>201</v>
      </c>
      <c r="B46" s="146" t="s">
        <v>200</v>
      </c>
      <c r="C46" s="156">
        <f t="shared" si="1"/>
        <v>0</v>
      </c>
      <c r="D46" s="156">
        <f t="shared" si="1"/>
        <v>0</v>
      </c>
      <c r="E46" s="156">
        <f t="shared" si="1"/>
        <v>0</v>
      </c>
    </row>
    <row r="47" spans="1:5" ht="33.75" hidden="1" customHeight="1">
      <c r="A47" s="157" t="s">
        <v>202</v>
      </c>
      <c r="B47" s="146" t="s">
        <v>122</v>
      </c>
      <c r="C47" s="144">
        <f>'[2]2020'!D42</f>
        <v>0</v>
      </c>
      <c r="D47" s="144">
        <f>'[2]2021'!D42</f>
        <v>0</v>
      </c>
      <c r="E47" s="144">
        <f>'[2]2022'!D42</f>
        <v>0</v>
      </c>
    </row>
    <row r="48" spans="1:5" ht="16.5" customHeight="1">
      <c r="A48" s="343" t="s">
        <v>199</v>
      </c>
      <c r="B48" s="344" t="s">
        <v>198</v>
      </c>
      <c r="C48" s="144">
        <f t="shared" ref="C48:E49" si="2">C49</f>
        <v>60000</v>
      </c>
      <c r="D48" s="144">
        <f t="shared" si="2"/>
        <v>0</v>
      </c>
      <c r="E48" s="144">
        <f t="shared" si="2"/>
        <v>0</v>
      </c>
    </row>
    <row r="49" spans="1:5" ht="24" customHeight="1">
      <c r="A49" s="343" t="s">
        <v>201</v>
      </c>
      <c r="B49" s="344" t="s">
        <v>200</v>
      </c>
      <c r="C49" s="144">
        <f t="shared" si="2"/>
        <v>60000</v>
      </c>
      <c r="D49" s="144">
        <f t="shared" si="2"/>
        <v>0</v>
      </c>
      <c r="E49" s="144">
        <f t="shared" si="2"/>
        <v>0</v>
      </c>
    </row>
    <row r="50" spans="1:5" ht="36" customHeight="1">
      <c r="A50" s="343" t="s">
        <v>202</v>
      </c>
      <c r="B50" s="344" t="s">
        <v>122</v>
      </c>
      <c r="C50" s="144">
        <v>60000</v>
      </c>
      <c r="D50" s="144">
        <v>0</v>
      </c>
      <c r="E50" s="144">
        <v>0</v>
      </c>
    </row>
    <row r="51" spans="1:5" s="145" customFormat="1" ht="15" customHeight="1">
      <c r="A51" s="184" t="s">
        <v>168</v>
      </c>
      <c r="B51" s="142" t="s">
        <v>167</v>
      </c>
      <c r="C51" s="144">
        <f>C53</f>
        <v>582000</v>
      </c>
      <c r="D51" s="144">
        <f>D53</f>
        <v>592000</v>
      </c>
      <c r="E51" s="144">
        <f>E53</f>
        <v>592000</v>
      </c>
    </row>
    <row r="52" spans="1:5" s="145" customFormat="1" ht="21.75" customHeight="1">
      <c r="A52" s="184" t="s">
        <v>170</v>
      </c>
      <c r="B52" s="142" t="s">
        <v>169</v>
      </c>
      <c r="C52" s="144">
        <f>C53</f>
        <v>582000</v>
      </c>
      <c r="D52" s="144">
        <f>D53</f>
        <v>592000</v>
      </c>
      <c r="E52" s="144">
        <f>E53</f>
        <v>592000</v>
      </c>
    </row>
    <row r="53" spans="1:5" s="145" customFormat="1" ht="40.5" customHeight="1">
      <c r="A53" s="185" t="s">
        <v>171</v>
      </c>
      <c r="B53" s="142" t="s">
        <v>32</v>
      </c>
      <c r="C53" s="144">
        <v>582000</v>
      </c>
      <c r="D53" s="144">
        <v>592000</v>
      </c>
      <c r="E53" s="144">
        <v>592000</v>
      </c>
    </row>
    <row r="54" spans="1:5" s="161" customFormat="1" ht="12.75" hidden="1" customHeight="1">
      <c r="A54" s="159" t="s">
        <v>203</v>
      </c>
      <c r="B54" s="158" t="s">
        <v>123</v>
      </c>
      <c r="C54" s="160">
        <f t="shared" ref="C54:E55" si="3">C55</f>
        <v>0</v>
      </c>
      <c r="D54" s="160">
        <f t="shared" si="3"/>
        <v>0</v>
      </c>
      <c r="E54" s="160">
        <f t="shared" si="3"/>
        <v>0</v>
      </c>
    </row>
    <row r="55" spans="1:5" s="155" customFormat="1" ht="22.5" hidden="1" customHeight="1">
      <c r="A55" s="153" t="s">
        <v>205</v>
      </c>
      <c r="B55" s="152" t="s">
        <v>204</v>
      </c>
      <c r="C55" s="154">
        <f t="shared" si="3"/>
        <v>0</v>
      </c>
      <c r="D55" s="154">
        <f t="shared" si="3"/>
        <v>0</v>
      </c>
      <c r="E55" s="154">
        <f t="shared" si="3"/>
        <v>0</v>
      </c>
    </row>
    <row r="56" spans="1:5" ht="33.75" hidden="1" customHeight="1">
      <c r="A56" s="157" t="s">
        <v>206</v>
      </c>
      <c r="B56" s="146" t="s">
        <v>128</v>
      </c>
      <c r="C56" s="144">
        <f>'[2]2020'!D48</f>
        <v>0</v>
      </c>
      <c r="D56" s="144">
        <f>'[2]2021'!D48</f>
        <v>0</v>
      </c>
      <c r="E56" s="144">
        <f>'[2]2022'!D48</f>
        <v>0</v>
      </c>
    </row>
    <row r="57" spans="1:5" s="161" customFormat="1" ht="22.5" hidden="1" customHeight="1">
      <c r="A57" s="159" t="s">
        <v>208</v>
      </c>
      <c r="B57" s="158" t="s">
        <v>207</v>
      </c>
      <c r="C57" s="160">
        <f t="shared" ref="C57:E59" si="4">C58</f>
        <v>0</v>
      </c>
      <c r="D57" s="160">
        <f t="shared" si="4"/>
        <v>0</v>
      </c>
      <c r="E57" s="160">
        <f t="shared" si="4"/>
        <v>0</v>
      </c>
    </row>
    <row r="58" spans="1:5" s="155" customFormat="1" ht="12.75" hidden="1" customHeight="1">
      <c r="A58" s="153" t="s">
        <v>210</v>
      </c>
      <c r="B58" s="152" t="s">
        <v>209</v>
      </c>
      <c r="C58" s="154">
        <f t="shared" si="4"/>
        <v>0</v>
      </c>
      <c r="D58" s="154">
        <f t="shared" si="4"/>
        <v>0</v>
      </c>
      <c r="E58" s="154">
        <f t="shared" si="4"/>
        <v>0</v>
      </c>
    </row>
    <row r="59" spans="1:5" s="155" customFormat="1" ht="12.75" hidden="1" customHeight="1">
      <c r="A59" s="153" t="s">
        <v>212</v>
      </c>
      <c r="B59" s="152" t="s">
        <v>211</v>
      </c>
      <c r="C59" s="154">
        <f t="shared" si="4"/>
        <v>0</v>
      </c>
      <c r="D59" s="154">
        <f t="shared" si="4"/>
        <v>0</v>
      </c>
      <c r="E59" s="154">
        <f t="shared" si="4"/>
        <v>0</v>
      </c>
    </row>
    <row r="60" spans="1:5" ht="22.5" hidden="1" customHeight="1">
      <c r="A60" s="147" t="s">
        <v>214</v>
      </c>
      <c r="B60" s="146" t="s">
        <v>213</v>
      </c>
      <c r="C60" s="144">
        <f>'[2]2020'!D52</f>
        <v>0</v>
      </c>
      <c r="D60" s="144">
        <f>'[2]2021'!D52</f>
        <v>0</v>
      </c>
      <c r="E60" s="144">
        <f>'[2]2022'!D52</f>
        <v>0</v>
      </c>
    </row>
    <row r="61" spans="1:5" s="145" customFormat="1" ht="25.5" customHeight="1">
      <c r="A61" s="205" t="s">
        <v>172</v>
      </c>
      <c r="B61" s="206" t="s">
        <v>124</v>
      </c>
      <c r="C61" s="208">
        <f>C62+C71</f>
        <v>78000</v>
      </c>
      <c r="D61" s="208">
        <f>D62+D71</f>
        <v>78000</v>
      </c>
      <c r="E61" s="208">
        <f>E62+E71</f>
        <v>78000</v>
      </c>
    </row>
    <row r="62" spans="1:5" s="145" customFormat="1" ht="46.5" customHeight="1">
      <c r="A62" s="184" t="s">
        <v>173</v>
      </c>
      <c r="B62" s="142" t="s">
        <v>125</v>
      </c>
      <c r="C62" s="144">
        <f>C63+C65</f>
        <v>78000</v>
      </c>
      <c r="D62" s="144">
        <f>D63+D65</f>
        <v>78000</v>
      </c>
      <c r="E62" s="144">
        <f>E63+E65</f>
        <v>78000</v>
      </c>
    </row>
    <row r="63" spans="1:5" s="155" customFormat="1" ht="45" hidden="1" customHeight="1">
      <c r="A63" s="153" t="s">
        <v>216</v>
      </c>
      <c r="B63" s="152" t="s">
        <v>215</v>
      </c>
      <c r="C63" s="154">
        <f>C64</f>
        <v>0</v>
      </c>
      <c r="D63" s="154">
        <f>D64</f>
        <v>0</v>
      </c>
      <c r="E63" s="154">
        <f>E64</f>
        <v>0</v>
      </c>
    </row>
    <row r="64" spans="1:5" ht="45" hidden="1" customHeight="1">
      <c r="A64" s="147" t="s">
        <v>218</v>
      </c>
      <c r="B64" s="146" t="s">
        <v>217</v>
      </c>
      <c r="C64" s="144">
        <f>'[2]2020'!D56</f>
        <v>0</v>
      </c>
      <c r="D64" s="144">
        <f>'[2]2021'!D56</f>
        <v>0</v>
      </c>
      <c r="E64" s="144">
        <f>'[2]2022'!D56</f>
        <v>0</v>
      </c>
    </row>
    <row r="65" spans="1:5" s="145" customFormat="1" ht="48" customHeight="1">
      <c r="A65" s="184" t="s">
        <v>174</v>
      </c>
      <c r="B65" s="142" t="s">
        <v>126</v>
      </c>
      <c r="C65" s="144">
        <f>C66</f>
        <v>78000</v>
      </c>
      <c r="D65" s="144">
        <f>D66</f>
        <v>78000</v>
      </c>
      <c r="E65" s="144">
        <f>E66</f>
        <v>78000</v>
      </c>
    </row>
    <row r="66" spans="1:5" s="145" customFormat="1" ht="32.25" customHeight="1">
      <c r="A66" s="185" t="s">
        <v>313</v>
      </c>
      <c r="B66" s="142" t="s">
        <v>130</v>
      </c>
      <c r="C66" s="144">
        <f>'[2]2020'!D57</f>
        <v>78000</v>
      </c>
      <c r="D66" s="144">
        <f>'[2]2021'!D57</f>
        <v>78000</v>
      </c>
      <c r="E66" s="144">
        <f>'[2]2022'!D57</f>
        <v>78000</v>
      </c>
    </row>
    <row r="67" spans="1:5" s="145" customFormat="1" ht="14.25" hidden="1" customHeight="1">
      <c r="A67" s="185" t="s">
        <v>335</v>
      </c>
      <c r="B67" s="142" t="s">
        <v>267</v>
      </c>
      <c r="C67" s="144">
        <f>C68</f>
        <v>0</v>
      </c>
      <c r="D67" s="144">
        <v>0</v>
      </c>
      <c r="E67" s="144">
        <v>0</v>
      </c>
    </row>
    <row r="68" spans="1:5" s="145" customFormat="1" ht="18.75" hidden="1" customHeight="1">
      <c r="A68" s="185" t="s">
        <v>334</v>
      </c>
      <c r="B68" s="142" t="s">
        <v>338</v>
      </c>
      <c r="C68" s="144">
        <f>C69</f>
        <v>0</v>
      </c>
      <c r="D68" s="144">
        <f>'[2]2021'!D56</f>
        <v>0</v>
      </c>
      <c r="E68" s="144">
        <f>'[2]2022'!D56</f>
        <v>0</v>
      </c>
    </row>
    <row r="69" spans="1:5" s="145" customFormat="1" ht="18.75" hidden="1" customHeight="1">
      <c r="A69" s="185" t="s">
        <v>333</v>
      </c>
      <c r="B69" s="142" t="s">
        <v>337</v>
      </c>
      <c r="C69" s="144">
        <f>C70</f>
        <v>0</v>
      </c>
      <c r="D69" s="144">
        <v>0</v>
      </c>
      <c r="E69" s="144">
        <v>0</v>
      </c>
    </row>
    <row r="70" spans="1:5" s="145" customFormat="1" ht="33" hidden="1" customHeight="1">
      <c r="A70" s="185" t="s">
        <v>332</v>
      </c>
      <c r="B70" s="142" t="s">
        <v>336</v>
      </c>
      <c r="C70" s="144">
        <v>0</v>
      </c>
      <c r="D70" s="144">
        <v>0</v>
      </c>
      <c r="E70" s="144">
        <v>0</v>
      </c>
    </row>
    <row r="71" spans="1:5" s="155" customFormat="1" ht="45" hidden="1" customHeight="1">
      <c r="A71" s="153" t="s">
        <v>220</v>
      </c>
      <c r="B71" s="152" t="s">
        <v>219</v>
      </c>
      <c r="C71" s="154">
        <f t="shared" ref="C71:E72" si="5">C72</f>
        <v>0</v>
      </c>
      <c r="D71" s="154">
        <f t="shared" si="5"/>
        <v>0</v>
      </c>
      <c r="E71" s="154">
        <f t="shared" si="5"/>
        <v>0</v>
      </c>
    </row>
    <row r="72" spans="1:5" s="155" customFormat="1" ht="45" hidden="1" customHeight="1">
      <c r="A72" s="153" t="s">
        <v>222</v>
      </c>
      <c r="B72" s="152" t="s">
        <v>221</v>
      </c>
      <c r="C72" s="154">
        <f t="shared" si="5"/>
        <v>0</v>
      </c>
      <c r="D72" s="154">
        <f t="shared" si="5"/>
        <v>0</v>
      </c>
      <c r="E72" s="154">
        <f t="shared" si="5"/>
        <v>0</v>
      </c>
    </row>
    <row r="73" spans="1:5" ht="45" hidden="1" customHeight="1">
      <c r="A73" s="147" t="s">
        <v>223</v>
      </c>
      <c r="B73" s="146" t="s">
        <v>131</v>
      </c>
      <c r="C73" s="144">
        <f>'[2]2020'!D61</f>
        <v>0</v>
      </c>
      <c r="D73" s="144">
        <f>'[2]2021'!D61</f>
        <v>0</v>
      </c>
      <c r="E73" s="144">
        <f>'[2]2022'!D61</f>
        <v>0</v>
      </c>
    </row>
    <row r="74" spans="1:5" s="161" customFormat="1" ht="15" hidden="1" customHeight="1">
      <c r="A74" s="159" t="s">
        <v>225</v>
      </c>
      <c r="B74" s="158" t="s">
        <v>224</v>
      </c>
      <c r="C74" s="160">
        <f>C75+C78</f>
        <v>0</v>
      </c>
      <c r="D74" s="160">
        <f>D75+D78</f>
        <v>0</v>
      </c>
      <c r="E74" s="160">
        <f>E75+E78</f>
        <v>0</v>
      </c>
    </row>
    <row r="75" spans="1:5" s="155" customFormat="1" ht="0.75" hidden="1" customHeight="1">
      <c r="A75" s="153" t="s">
        <v>227</v>
      </c>
      <c r="B75" s="152" t="s">
        <v>226</v>
      </c>
      <c r="C75" s="154">
        <f t="shared" ref="C75:E76" si="6">C76</f>
        <v>0</v>
      </c>
      <c r="D75" s="154">
        <f t="shared" si="6"/>
        <v>0</v>
      </c>
      <c r="E75" s="154">
        <f t="shared" si="6"/>
        <v>0</v>
      </c>
    </row>
    <row r="76" spans="1:5" s="155" customFormat="1" ht="12.75" hidden="1" customHeight="1">
      <c r="A76" s="153" t="s">
        <v>229</v>
      </c>
      <c r="B76" s="152" t="s">
        <v>228</v>
      </c>
      <c r="C76" s="154">
        <f t="shared" si="6"/>
        <v>0</v>
      </c>
      <c r="D76" s="154">
        <f t="shared" si="6"/>
        <v>0</v>
      </c>
      <c r="E76" s="154">
        <f t="shared" si="6"/>
        <v>0</v>
      </c>
    </row>
    <row r="77" spans="1:5" ht="13.5" hidden="1" customHeight="1">
      <c r="A77" s="147" t="s">
        <v>230</v>
      </c>
      <c r="B77" s="146" t="s">
        <v>133</v>
      </c>
      <c r="C77" s="144">
        <f>'[2]2020'!D65</f>
        <v>0</v>
      </c>
      <c r="D77" s="144">
        <f>'[2]2021'!D65</f>
        <v>0</v>
      </c>
      <c r="E77" s="144">
        <f>'[2]2022'!D65</f>
        <v>0</v>
      </c>
    </row>
    <row r="78" spans="1:5" s="151" customFormat="1" ht="12.75" hidden="1" customHeight="1">
      <c r="A78" s="149" t="s">
        <v>232</v>
      </c>
      <c r="B78" s="148" t="s">
        <v>231</v>
      </c>
      <c r="C78" s="150">
        <f t="shared" ref="C78:E79" si="7">C79</f>
        <v>0</v>
      </c>
      <c r="D78" s="150">
        <f t="shared" si="7"/>
        <v>0</v>
      </c>
      <c r="E78" s="150">
        <f t="shared" si="7"/>
        <v>0</v>
      </c>
    </row>
    <row r="79" spans="1:5" s="155" customFormat="1" ht="15.75" hidden="1" customHeight="1">
      <c r="A79" s="153" t="s">
        <v>234</v>
      </c>
      <c r="B79" s="152" t="s">
        <v>233</v>
      </c>
      <c r="C79" s="154">
        <f t="shared" si="7"/>
        <v>0</v>
      </c>
      <c r="D79" s="154">
        <f t="shared" si="7"/>
        <v>0</v>
      </c>
      <c r="E79" s="154">
        <f t="shared" si="7"/>
        <v>0</v>
      </c>
    </row>
    <row r="80" spans="1:5" ht="11.25" hidden="1" customHeight="1">
      <c r="A80" s="147" t="s">
        <v>236</v>
      </c>
      <c r="B80" s="146" t="s">
        <v>235</v>
      </c>
      <c r="C80" s="144">
        <f>'[2]2020'!D68</f>
        <v>0</v>
      </c>
      <c r="D80" s="144">
        <f>'[2]2021'!D68</f>
        <v>0</v>
      </c>
      <c r="E80" s="144">
        <f>'[2]2022'!D68</f>
        <v>0</v>
      </c>
    </row>
    <row r="81" spans="1:5" s="161" customFormat="1" ht="0.75" hidden="1" customHeight="1">
      <c r="A81" s="159" t="s">
        <v>237</v>
      </c>
      <c r="B81" s="158" t="s">
        <v>127</v>
      </c>
      <c r="C81" s="144">
        <f>'[2]2020'!D69</f>
        <v>0</v>
      </c>
      <c r="D81" s="144">
        <f>'[2]2021'!D69</f>
        <v>0</v>
      </c>
      <c r="E81" s="144">
        <f>'[2]2022'!D69</f>
        <v>0</v>
      </c>
    </row>
    <row r="82" spans="1:5" s="155" customFormat="1" ht="8.25" hidden="1" customHeight="1">
      <c r="A82" s="153" t="s">
        <v>239</v>
      </c>
      <c r="B82" s="152" t="s">
        <v>238</v>
      </c>
      <c r="C82" s="154">
        <f>C83</f>
        <v>0</v>
      </c>
      <c r="D82" s="154">
        <f>D83</f>
        <v>0</v>
      </c>
      <c r="E82" s="154">
        <f>E83</f>
        <v>0</v>
      </c>
    </row>
    <row r="83" spans="1:5" ht="7.5" hidden="1" customHeight="1">
      <c r="A83" s="147" t="s">
        <v>241</v>
      </c>
      <c r="B83" s="142" t="s">
        <v>240</v>
      </c>
      <c r="C83" s="144">
        <f>'[2]2020'!D71</f>
        <v>0</v>
      </c>
      <c r="D83" s="144">
        <f>'[2]2021'!D71</f>
        <v>0</v>
      </c>
      <c r="E83" s="144">
        <f>'[2]2022'!D71</f>
        <v>0</v>
      </c>
    </row>
    <row r="84" spans="1:5" s="155" customFormat="1" ht="12.75" hidden="1" customHeight="1">
      <c r="A84" s="153" t="s">
        <v>243</v>
      </c>
      <c r="B84" s="152" t="s">
        <v>242</v>
      </c>
      <c r="C84" s="154">
        <f t="shared" ref="C84:E85" si="8">C85</f>
        <v>0</v>
      </c>
      <c r="D84" s="154">
        <f t="shared" si="8"/>
        <v>0</v>
      </c>
      <c r="E84" s="154">
        <f t="shared" si="8"/>
        <v>0</v>
      </c>
    </row>
    <row r="85" spans="1:5" s="155" customFormat="1" ht="8.25" hidden="1" customHeight="1">
      <c r="A85" s="153" t="s">
        <v>245</v>
      </c>
      <c r="B85" s="152" t="s">
        <v>244</v>
      </c>
      <c r="C85" s="154">
        <f t="shared" si="8"/>
        <v>0</v>
      </c>
      <c r="D85" s="154">
        <f t="shared" si="8"/>
        <v>0</v>
      </c>
      <c r="E85" s="154">
        <f t="shared" si="8"/>
        <v>0</v>
      </c>
    </row>
    <row r="86" spans="1:5" ht="8.25" hidden="1" customHeight="1">
      <c r="A86" s="157" t="s">
        <v>247</v>
      </c>
      <c r="B86" s="146" t="s">
        <v>246</v>
      </c>
      <c r="C86" s="156">
        <v>0</v>
      </c>
      <c r="D86" s="156">
        <v>0</v>
      </c>
      <c r="E86" s="156">
        <v>0</v>
      </c>
    </row>
    <row r="87" spans="1:5" s="155" customFormat="1" ht="12" hidden="1" customHeight="1">
      <c r="A87" s="153" t="s">
        <v>249</v>
      </c>
      <c r="B87" s="152" t="s">
        <v>248</v>
      </c>
      <c r="C87" s="154">
        <f t="shared" ref="C87:E88" si="9">C88</f>
        <v>0</v>
      </c>
      <c r="D87" s="154">
        <f t="shared" si="9"/>
        <v>0</v>
      </c>
      <c r="E87" s="154">
        <f t="shared" si="9"/>
        <v>0</v>
      </c>
    </row>
    <row r="88" spans="1:5" s="155" customFormat="1" ht="9" hidden="1" customHeight="1">
      <c r="A88" s="153" t="s">
        <v>251</v>
      </c>
      <c r="B88" s="152" t="s">
        <v>250</v>
      </c>
      <c r="C88" s="154">
        <f t="shared" si="9"/>
        <v>0</v>
      </c>
      <c r="D88" s="154">
        <f t="shared" si="9"/>
        <v>0</v>
      </c>
      <c r="E88" s="154">
        <f t="shared" si="9"/>
        <v>0</v>
      </c>
    </row>
    <row r="89" spans="1:5" ht="8.25" hidden="1" customHeight="1">
      <c r="A89" s="157" t="s">
        <v>253</v>
      </c>
      <c r="B89" s="146" t="s">
        <v>252</v>
      </c>
      <c r="C89" s="144">
        <f>'[2]2020'!D77</f>
        <v>0</v>
      </c>
      <c r="D89" s="144">
        <f>'[2]2021'!D77</f>
        <v>0</v>
      </c>
      <c r="E89" s="144">
        <f>'[2]2022'!D77</f>
        <v>0</v>
      </c>
    </row>
    <row r="90" spans="1:5" s="161" customFormat="1" ht="8.25" hidden="1" customHeight="1">
      <c r="A90" s="159" t="s">
        <v>255</v>
      </c>
      <c r="B90" s="158" t="s">
        <v>254</v>
      </c>
      <c r="C90" s="160">
        <f>C91+C93+C95</f>
        <v>0</v>
      </c>
      <c r="D90" s="160">
        <f>D91+D93+D95</f>
        <v>0</v>
      </c>
      <c r="E90" s="160">
        <f>E91+E93+E95</f>
        <v>0</v>
      </c>
    </row>
    <row r="91" spans="1:5" s="155" customFormat="1" ht="9" hidden="1" customHeight="1">
      <c r="A91" s="153" t="s">
        <v>257</v>
      </c>
      <c r="B91" s="152" t="s">
        <v>256</v>
      </c>
      <c r="C91" s="154">
        <f>C92</f>
        <v>0</v>
      </c>
      <c r="D91" s="154">
        <f>D92</f>
        <v>0</v>
      </c>
      <c r="E91" s="154">
        <f>E92</f>
        <v>0</v>
      </c>
    </row>
    <row r="92" spans="1:5" ht="11.25" hidden="1" customHeight="1">
      <c r="A92" s="147" t="s">
        <v>259</v>
      </c>
      <c r="B92" s="146" t="s">
        <v>258</v>
      </c>
      <c r="C92" s="144">
        <f>'[2]2020'!D80</f>
        <v>0</v>
      </c>
      <c r="D92" s="144">
        <f>'[2]2021'!D80</f>
        <v>0</v>
      </c>
      <c r="E92" s="144">
        <f>'[2]2022'!D80</f>
        <v>0</v>
      </c>
    </row>
    <row r="93" spans="1:5" s="155" customFormat="1" ht="9.75" hidden="1" customHeight="1">
      <c r="A93" s="153" t="s">
        <v>261</v>
      </c>
      <c r="B93" s="152" t="s">
        <v>260</v>
      </c>
      <c r="C93" s="154">
        <f>C94</f>
        <v>0</v>
      </c>
      <c r="D93" s="154">
        <f>D94</f>
        <v>0</v>
      </c>
      <c r="E93" s="154">
        <f>E94</f>
        <v>0</v>
      </c>
    </row>
    <row r="94" spans="1:5" ht="9.75" hidden="1" customHeight="1">
      <c r="A94" s="147" t="s">
        <v>263</v>
      </c>
      <c r="B94" s="146" t="s">
        <v>262</v>
      </c>
      <c r="C94" s="144">
        <f>'[2]2020'!D82</f>
        <v>0</v>
      </c>
      <c r="D94" s="144">
        <f>'[2]2021'!D82</f>
        <v>0</v>
      </c>
      <c r="E94" s="144">
        <f>'[2]2022'!D82</f>
        <v>0</v>
      </c>
    </row>
    <row r="95" spans="1:5" s="155" customFormat="1" ht="12" hidden="1" customHeight="1">
      <c r="A95" s="153" t="s">
        <v>265</v>
      </c>
      <c r="B95" s="152" t="s">
        <v>264</v>
      </c>
      <c r="C95" s="154">
        <f>C96</f>
        <v>0</v>
      </c>
      <c r="D95" s="154">
        <f>D96</f>
        <v>0</v>
      </c>
      <c r="E95" s="154">
        <f>E96</f>
        <v>0</v>
      </c>
    </row>
    <row r="96" spans="1:5" ht="10.5" hidden="1" customHeight="1">
      <c r="A96" s="147" t="s">
        <v>266</v>
      </c>
      <c r="B96" s="146" t="s">
        <v>134</v>
      </c>
      <c r="C96" s="144">
        <f>'[2]2020'!D84</f>
        <v>0</v>
      </c>
      <c r="D96" s="144">
        <f>'[2]2021'!D84</f>
        <v>0</v>
      </c>
      <c r="E96" s="144">
        <f>'[2]2022'!D84</f>
        <v>0</v>
      </c>
    </row>
    <row r="97" spans="1:5" s="161" customFormat="1" ht="10.5" hidden="1" customHeight="1">
      <c r="A97" s="159" t="s">
        <v>268</v>
      </c>
      <c r="B97" s="158" t="s">
        <v>267</v>
      </c>
      <c r="C97" s="160">
        <f t="shared" ref="C97:E98" si="10">C98</f>
        <v>0</v>
      </c>
      <c r="D97" s="160">
        <f t="shared" si="10"/>
        <v>0</v>
      </c>
      <c r="E97" s="160">
        <f t="shared" si="10"/>
        <v>0</v>
      </c>
    </row>
    <row r="98" spans="1:5" s="155" customFormat="1" ht="9" hidden="1" customHeight="1">
      <c r="A98" s="153" t="s">
        <v>270</v>
      </c>
      <c r="B98" s="152" t="s">
        <v>269</v>
      </c>
      <c r="C98" s="154">
        <f t="shared" si="10"/>
        <v>0</v>
      </c>
      <c r="D98" s="154">
        <f t="shared" si="10"/>
        <v>0</v>
      </c>
      <c r="E98" s="154">
        <f t="shared" si="10"/>
        <v>0</v>
      </c>
    </row>
    <row r="99" spans="1:5" ht="10.5" hidden="1" customHeight="1">
      <c r="A99" s="147" t="s">
        <v>271</v>
      </c>
      <c r="B99" s="146" t="s">
        <v>132</v>
      </c>
      <c r="C99" s="144">
        <f>'[2]2020'!D87</f>
        <v>0</v>
      </c>
      <c r="D99" s="144">
        <f>'[2]2021'!D87</f>
        <v>0</v>
      </c>
      <c r="E99" s="144">
        <f>'[2]2022'!D87</f>
        <v>0</v>
      </c>
    </row>
    <row r="100" spans="1:5" ht="14.25" customHeight="1">
      <c r="A100" s="205" t="s">
        <v>377</v>
      </c>
      <c r="B100" s="206" t="s">
        <v>267</v>
      </c>
      <c r="C100" s="208">
        <f>C101</f>
        <v>400000</v>
      </c>
      <c r="D100" s="208">
        <v>0</v>
      </c>
      <c r="E100" s="208">
        <v>0</v>
      </c>
    </row>
    <row r="101" spans="1:5" ht="14.25" customHeight="1">
      <c r="A101" s="285" t="s">
        <v>379</v>
      </c>
      <c r="B101" s="146" t="s">
        <v>338</v>
      </c>
      <c r="C101" s="144">
        <f>C102</f>
        <v>400000</v>
      </c>
      <c r="D101" s="144">
        <v>0</v>
      </c>
      <c r="E101" s="144">
        <v>0</v>
      </c>
    </row>
    <row r="102" spans="1:5" ht="14.25" customHeight="1">
      <c r="A102" s="185" t="s">
        <v>403</v>
      </c>
      <c r="B102" s="146" t="s">
        <v>337</v>
      </c>
      <c r="C102" s="144">
        <f>C103</f>
        <v>400000</v>
      </c>
      <c r="D102" s="144">
        <v>0</v>
      </c>
      <c r="E102" s="144">
        <v>0</v>
      </c>
    </row>
    <row r="103" spans="1:5" ht="22.5" customHeight="1">
      <c r="A103" s="185" t="s">
        <v>378</v>
      </c>
      <c r="B103" s="146" t="s">
        <v>422</v>
      </c>
      <c r="C103" s="144">
        <v>400000</v>
      </c>
      <c r="D103" s="144">
        <v>0</v>
      </c>
      <c r="E103" s="144">
        <v>0</v>
      </c>
    </row>
    <row r="104" spans="1:5" s="145" customFormat="1" ht="15" customHeight="1">
      <c r="A104" s="205" t="s">
        <v>175</v>
      </c>
      <c r="B104" s="206" t="s">
        <v>33</v>
      </c>
      <c r="C104" s="208">
        <f>C105</f>
        <v>4734160</v>
      </c>
      <c r="D104" s="208">
        <f>D105</f>
        <v>3014300</v>
      </c>
      <c r="E104" s="208">
        <f>E105</f>
        <v>3384200</v>
      </c>
    </row>
    <row r="105" spans="1:5" s="145" customFormat="1" ht="29.25" customHeight="1">
      <c r="A105" s="184" t="s">
        <v>176</v>
      </c>
      <c r="B105" s="142" t="s">
        <v>34</v>
      </c>
      <c r="C105" s="144">
        <f>C106+C115+C128+C125+C143</f>
        <v>4734160</v>
      </c>
      <c r="D105" s="144">
        <f>D106+D115+D128</f>
        <v>3014300</v>
      </c>
      <c r="E105" s="144">
        <f>E106+E115+E128+E125</f>
        <v>3384200</v>
      </c>
    </row>
    <row r="106" spans="1:5" s="145" customFormat="1" ht="15" customHeight="1">
      <c r="A106" s="184" t="s">
        <v>177</v>
      </c>
      <c r="B106" s="142" t="s">
        <v>35</v>
      </c>
      <c r="C106" s="144">
        <f>C107+C111+C109</f>
        <v>3071000</v>
      </c>
      <c r="D106" s="144">
        <f>D107+D111</f>
        <v>2906000</v>
      </c>
      <c r="E106" s="144">
        <f>E107+E111</f>
        <v>2920000</v>
      </c>
    </row>
    <row r="107" spans="1:5" s="145" customFormat="1" ht="15" customHeight="1">
      <c r="A107" s="184" t="s">
        <v>364</v>
      </c>
      <c r="B107" s="142" t="s">
        <v>36</v>
      </c>
      <c r="C107" s="144">
        <f>C108</f>
        <v>2926000</v>
      </c>
      <c r="D107" s="144">
        <f>D108</f>
        <v>2871000</v>
      </c>
      <c r="E107" s="144">
        <f>E108</f>
        <v>2885000</v>
      </c>
    </row>
    <row r="108" spans="1:5" s="145" customFormat="1" ht="25.5" customHeight="1">
      <c r="A108" s="185" t="s">
        <v>363</v>
      </c>
      <c r="B108" s="142" t="s">
        <v>365</v>
      </c>
      <c r="C108" s="144">
        <v>2926000</v>
      </c>
      <c r="D108" s="144">
        <v>2871000</v>
      </c>
      <c r="E108" s="144">
        <v>2885000</v>
      </c>
    </row>
    <row r="109" spans="1:5" s="145" customFormat="1" ht="25.5" customHeight="1">
      <c r="A109" s="143" t="s">
        <v>272</v>
      </c>
      <c r="B109" s="142" t="s">
        <v>37</v>
      </c>
      <c r="C109" s="144">
        <f>C110</f>
        <v>40000</v>
      </c>
      <c r="D109" s="144">
        <v>0</v>
      </c>
      <c r="E109" s="144">
        <v>0</v>
      </c>
    </row>
    <row r="110" spans="1:5" s="145" customFormat="1" ht="25.5" customHeight="1">
      <c r="A110" s="143" t="s">
        <v>433</v>
      </c>
      <c r="B110" s="142" t="s">
        <v>129</v>
      </c>
      <c r="C110" s="144">
        <v>40000</v>
      </c>
      <c r="D110" s="144">
        <v>0</v>
      </c>
      <c r="E110" s="144">
        <v>0</v>
      </c>
    </row>
    <row r="111" spans="1:5" s="145" customFormat="1" ht="24" customHeight="1">
      <c r="A111" s="184" t="s">
        <v>331</v>
      </c>
      <c r="B111" s="142" t="s">
        <v>366</v>
      </c>
      <c r="C111" s="144">
        <f>C112</f>
        <v>105000</v>
      </c>
      <c r="D111" s="144">
        <f>D112</f>
        <v>35000</v>
      </c>
      <c r="E111" s="144">
        <f>E112</f>
        <v>35000</v>
      </c>
    </row>
    <row r="112" spans="1:5" s="145" customFormat="1" ht="23.25" customHeight="1">
      <c r="A112" s="185" t="s">
        <v>330</v>
      </c>
      <c r="B112" s="142" t="s">
        <v>423</v>
      </c>
      <c r="C112" s="144">
        <v>105000</v>
      </c>
      <c r="D112" s="144">
        <v>35000</v>
      </c>
      <c r="E112" s="144">
        <v>35000</v>
      </c>
    </row>
    <row r="113" spans="1:5" s="151" customFormat="1" ht="16.5" hidden="1" customHeight="1">
      <c r="A113" s="149" t="s">
        <v>272</v>
      </c>
      <c r="B113" s="148" t="s">
        <v>37</v>
      </c>
      <c r="C113" s="150">
        <f>C114</f>
        <v>0</v>
      </c>
      <c r="D113" s="150">
        <f>D114</f>
        <v>0</v>
      </c>
      <c r="E113" s="150">
        <f>E114</f>
        <v>0</v>
      </c>
    </row>
    <row r="114" spans="1:5" ht="17.25" hidden="1" customHeight="1">
      <c r="A114" s="157" t="s">
        <v>273</v>
      </c>
      <c r="B114" s="146" t="s">
        <v>129</v>
      </c>
      <c r="C114" s="144">
        <f>'[2]2020'!D94</f>
        <v>0</v>
      </c>
      <c r="D114" s="144">
        <f>'[2]2021'!D94</f>
        <v>0</v>
      </c>
      <c r="E114" s="144">
        <f>'[2]2022'!D94</f>
        <v>0</v>
      </c>
    </row>
    <row r="115" spans="1:5" s="161" customFormat="1" ht="16.5" hidden="1" customHeight="1">
      <c r="A115" s="162" t="s">
        <v>275</v>
      </c>
      <c r="B115" s="158" t="s">
        <v>274</v>
      </c>
      <c r="C115" s="160">
        <f>C116+C118+C120+C122</f>
        <v>0</v>
      </c>
      <c r="D115" s="160">
        <f>D116+D118+D120+D122</f>
        <v>0</v>
      </c>
      <c r="E115" s="160">
        <f>E116+E118+E120+E122</f>
        <v>0</v>
      </c>
    </row>
    <row r="116" spans="1:5" s="151" customFormat="1" ht="16.5" hidden="1" customHeight="1">
      <c r="A116" s="163" t="s">
        <v>277</v>
      </c>
      <c r="B116" s="148" t="s">
        <v>276</v>
      </c>
      <c r="C116" s="150">
        <f>C117</f>
        <v>0</v>
      </c>
      <c r="D116" s="150">
        <f>D117</f>
        <v>0</v>
      </c>
      <c r="E116" s="150">
        <f>E117</f>
        <v>0</v>
      </c>
    </row>
    <row r="117" spans="1:5" s="145" customFormat="1" ht="18.75" hidden="1" customHeight="1">
      <c r="A117" s="157" t="s">
        <v>279</v>
      </c>
      <c r="B117" s="142" t="s">
        <v>278</v>
      </c>
      <c r="C117" s="144">
        <f>'[2]2020'!D97</f>
        <v>0</v>
      </c>
      <c r="D117" s="144">
        <f>'[2]2021'!D97</f>
        <v>0</v>
      </c>
      <c r="E117" s="144">
        <f>'[2]2022'!D97</f>
        <v>0</v>
      </c>
    </row>
    <row r="118" spans="1:5" s="151" customFormat="1" ht="18" hidden="1" customHeight="1">
      <c r="A118" s="163" t="s">
        <v>281</v>
      </c>
      <c r="B118" s="148" t="s">
        <v>280</v>
      </c>
      <c r="C118" s="150">
        <f>C119</f>
        <v>0</v>
      </c>
      <c r="D118" s="150">
        <f>D119</f>
        <v>0</v>
      </c>
      <c r="E118" s="150">
        <f>E119</f>
        <v>0</v>
      </c>
    </row>
    <row r="119" spans="1:5" s="165" customFormat="1" ht="17.25" hidden="1" customHeight="1">
      <c r="A119" s="157" t="s">
        <v>283</v>
      </c>
      <c r="B119" s="164" t="s">
        <v>282</v>
      </c>
      <c r="C119" s="144">
        <f>'[2]2020'!D99</f>
        <v>0</v>
      </c>
      <c r="D119" s="144">
        <f>'[2]2021'!D99</f>
        <v>0</v>
      </c>
      <c r="E119" s="144">
        <f>'[2]2022'!D99</f>
        <v>0</v>
      </c>
    </row>
    <row r="120" spans="1:5" s="151" customFormat="1" ht="17.25" hidden="1" customHeight="1">
      <c r="A120" s="163" t="s">
        <v>285</v>
      </c>
      <c r="B120" s="148" t="s">
        <v>284</v>
      </c>
      <c r="C120" s="150">
        <f>C121</f>
        <v>0</v>
      </c>
      <c r="D120" s="150">
        <f>D121</f>
        <v>0</v>
      </c>
      <c r="E120" s="150">
        <f>E121</f>
        <v>0</v>
      </c>
    </row>
    <row r="121" spans="1:5" s="165" customFormat="1" ht="15" hidden="1" customHeight="1">
      <c r="A121" s="157" t="s">
        <v>287</v>
      </c>
      <c r="B121" s="164" t="s">
        <v>286</v>
      </c>
      <c r="C121" s="144">
        <f>'[2]2020'!D101</f>
        <v>0</v>
      </c>
      <c r="D121" s="144">
        <f>'[2]2021'!D101</f>
        <v>0</v>
      </c>
      <c r="E121" s="144">
        <f>'[2]2022'!D101</f>
        <v>0</v>
      </c>
    </row>
    <row r="122" spans="1:5" s="151" customFormat="1" ht="18" hidden="1" customHeight="1">
      <c r="A122" s="163" t="s">
        <v>289</v>
      </c>
      <c r="B122" s="148" t="s">
        <v>288</v>
      </c>
      <c r="C122" s="150">
        <f>C123</f>
        <v>0</v>
      </c>
      <c r="D122" s="150">
        <f>D123</f>
        <v>0</v>
      </c>
      <c r="E122" s="150">
        <f>E123</f>
        <v>0</v>
      </c>
    </row>
    <row r="123" spans="1:5" ht="18" hidden="1" customHeight="1">
      <c r="A123" s="157" t="s">
        <v>291</v>
      </c>
      <c r="B123" s="146" t="s">
        <v>290</v>
      </c>
      <c r="C123" s="144">
        <f>'[2]2020'!D103</f>
        <v>0</v>
      </c>
      <c r="D123" s="144">
        <f>'[2]2021'!D103</f>
        <v>0</v>
      </c>
      <c r="E123" s="144">
        <f>'[2]2022'!D103</f>
        <v>0</v>
      </c>
    </row>
    <row r="124" spans="1:5" ht="15.75" hidden="1" customHeight="1">
      <c r="A124" s="157" t="s">
        <v>293</v>
      </c>
      <c r="B124" s="146" t="s">
        <v>292</v>
      </c>
      <c r="C124" s="144">
        <f>'[2]2020'!D104</f>
        <v>0</v>
      </c>
      <c r="D124" s="144">
        <f>'[2]2021'!D104</f>
        <v>0</v>
      </c>
      <c r="E124" s="144">
        <f>'[2]2022'!D104</f>
        <v>0</v>
      </c>
    </row>
    <row r="125" spans="1:5" s="145" customFormat="1" ht="14.25" customHeight="1">
      <c r="A125" s="186">
        <v>0</v>
      </c>
      <c r="B125" s="142" t="s">
        <v>274</v>
      </c>
      <c r="C125" s="144">
        <f>C127</f>
        <v>978200</v>
      </c>
      <c r="D125" s="144">
        <f>D127+D129</f>
        <v>0</v>
      </c>
      <c r="E125" s="144">
        <f>E127+E129</f>
        <v>352100</v>
      </c>
    </row>
    <row r="126" spans="1:5" s="145" customFormat="1" ht="13.5" customHeight="1">
      <c r="A126" s="187">
        <v>0</v>
      </c>
      <c r="B126" s="142" t="s">
        <v>288</v>
      </c>
      <c r="C126" s="144">
        <v>978200</v>
      </c>
      <c r="D126" s="144">
        <v>0</v>
      </c>
      <c r="E126" s="144">
        <v>352100</v>
      </c>
    </row>
    <row r="127" spans="1:5" s="145" customFormat="1" ht="12" customHeight="1">
      <c r="A127" s="188">
        <v>0</v>
      </c>
      <c r="B127" s="142" t="s">
        <v>290</v>
      </c>
      <c r="C127" s="144">
        <v>978200</v>
      </c>
      <c r="D127" s="144">
        <v>0</v>
      </c>
      <c r="E127" s="144">
        <v>352100</v>
      </c>
    </row>
    <row r="128" spans="1:5" s="145" customFormat="1" ht="15" customHeight="1">
      <c r="A128" s="184" t="s">
        <v>179</v>
      </c>
      <c r="B128" s="142" t="s">
        <v>178</v>
      </c>
      <c r="C128" s="144">
        <f>C129+C131</f>
        <v>104800</v>
      </c>
      <c r="D128" s="144">
        <f>D129+D131</f>
        <v>108300</v>
      </c>
      <c r="E128" s="144">
        <f>E129+E131</f>
        <v>112100</v>
      </c>
    </row>
    <row r="129" spans="1:5" s="155" customFormat="1" ht="12.75" hidden="1" customHeight="1">
      <c r="A129" s="153" t="s">
        <v>295</v>
      </c>
      <c r="B129" s="152" t="s">
        <v>294</v>
      </c>
      <c r="C129" s="154">
        <f>C130</f>
        <v>0</v>
      </c>
      <c r="D129" s="154">
        <f>D130</f>
        <v>0</v>
      </c>
      <c r="E129" s="154">
        <f>E130</f>
        <v>0</v>
      </c>
    </row>
    <row r="130" spans="1:5" ht="22.5" hidden="1" customHeight="1">
      <c r="A130" s="157" t="s">
        <v>297</v>
      </c>
      <c r="B130" s="146" t="s">
        <v>296</v>
      </c>
      <c r="C130" s="144">
        <f>'[2]2020'!D107</f>
        <v>0</v>
      </c>
      <c r="D130" s="144">
        <f>'[2]2021'!D107</f>
        <v>0</v>
      </c>
      <c r="E130" s="144">
        <f>'[2]2022'!D107</f>
        <v>0</v>
      </c>
    </row>
    <row r="131" spans="1:5" s="145" customFormat="1" ht="23.25" customHeight="1">
      <c r="A131" s="184" t="s">
        <v>180</v>
      </c>
      <c r="B131" s="142" t="s">
        <v>404</v>
      </c>
      <c r="C131" s="144">
        <f>C132</f>
        <v>104800</v>
      </c>
      <c r="D131" s="144">
        <f>D132</f>
        <v>108300</v>
      </c>
      <c r="E131" s="144">
        <f>E132</f>
        <v>112100</v>
      </c>
    </row>
    <row r="132" spans="1:5" s="145" customFormat="1" ht="24.75" customHeight="1">
      <c r="A132" s="185" t="s">
        <v>314</v>
      </c>
      <c r="B132" s="142" t="s">
        <v>424</v>
      </c>
      <c r="C132" s="144">
        <v>104800</v>
      </c>
      <c r="D132" s="144">
        <v>108300</v>
      </c>
      <c r="E132" s="144">
        <v>112100</v>
      </c>
    </row>
    <row r="133" spans="1:5" s="161" customFormat="1" ht="12.75" hidden="1" customHeight="1">
      <c r="A133" s="159" t="s">
        <v>298</v>
      </c>
      <c r="B133" s="158" t="s">
        <v>60</v>
      </c>
      <c r="C133" s="160">
        <f>C134+C136</f>
        <v>0</v>
      </c>
      <c r="D133" s="160">
        <f>D134+D136</f>
        <v>0</v>
      </c>
      <c r="E133" s="160">
        <f>E134+E136</f>
        <v>0</v>
      </c>
    </row>
    <row r="134" spans="1:5" s="151" customFormat="1" ht="33.75" hidden="1" customHeight="1">
      <c r="A134" s="149" t="s">
        <v>300</v>
      </c>
      <c r="B134" s="148" t="s">
        <v>299</v>
      </c>
      <c r="C134" s="150">
        <f>C135</f>
        <v>0</v>
      </c>
      <c r="D134" s="150">
        <f>D135</f>
        <v>0</v>
      </c>
      <c r="E134" s="150">
        <f>E135</f>
        <v>0</v>
      </c>
    </row>
    <row r="135" spans="1:5" ht="33.75" hidden="1" customHeight="1">
      <c r="A135" s="157" t="s">
        <v>302</v>
      </c>
      <c r="B135" s="146" t="s">
        <v>301</v>
      </c>
      <c r="C135" s="144">
        <f>'[2]2020'!D112</f>
        <v>0</v>
      </c>
      <c r="D135" s="144">
        <f>'[2]2021'!D112</f>
        <v>0</v>
      </c>
      <c r="E135" s="144">
        <f>'[2]2022'!D112</f>
        <v>0</v>
      </c>
    </row>
    <row r="136" spans="1:5" s="151" customFormat="1" ht="12.75" hidden="1" customHeight="1">
      <c r="A136" s="149" t="s">
        <v>304</v>
      </c>
      <c r="B136" s="148" t="s">
        <v>303</v>
      </c>
      <c r="C136" s="150">
        <f>C137</f>
        <v>0</v>
      </c>
      <c r="D136" s="150">
        <f>D137</f>
        <v>0</v>
      </c>
      <c r="E136" s="150">
        <f>E137</f>
        <v>0</v>
      </c>
    </row>
    <row r="137" spans="1:5" ht="12.75" hidden="1" customHeight="1">
      <c r="A137" s="157" t="s">
        <v>306</v>
      </c>
      <c r="B137" s="146" t="s">
        <v>305</v>
      </c>
      <c r="C137" s="144">
        <f>'[2]2020'!D114</f>
        <v>0</v>
      </c>
      <c r="D137" s="144">
        <f>'[2]2021'!D114</f>
        <v>0</v>
      </c>
      <c r="E137" s="144">
        <f>'[2]2022'!D114</f>
        <v>0</v>
      </c>
    </row>
    <row r="138" spans="1:5" s="169" customFormat="1" ht="13.5" hidden="1" customHeight="1">
      <c r="A138" s="167" t="s">
        <v>308</v>
      </c>
      <c r="B138" s="166" t="s">
        <v>307</v>
      </c>
      <c r="C138" s="168" t="e">
        <f>C139</f>
        <v>#REF!</v>
      </c>
      <c r="D138" s="168" t="e">
        <f>D139</f>
        <v>#REF!</v>
      </c>
      <c r="E138" s="168" t="e">
        <f>E139</f>
        <v>#REF!</v>
      </c>
    </row>
    <row r="139" spans="1:5" s="151" customFormat="1" ht="12" hidden="1" customHeight="1">
      <c r="A139" s="149" t="s">
        <v>310</v>
      </c>
      <c r="B139" s="148" t="s">
        <v>309</v>
      </c>
      <c r="C139" s="150" t="e">
        <f>C140+#REF!+#REF!</f>
        <v>#REF!</v>
      </c>
      <c r="D139" s="150" t="e">
        <f>D140+#REF!+#REF!</f>
        <v>#REF!</v>
      </c>
      <c r="E139" s="150" t="e">
        <f>E140+#REF!+#REF!</f>
        <v>#REF!</v>
      </c>
    </row>
    <row r="140" spans="1:5" ht="12.75" hidden="1" customHeight="1">
      <c r="A140" s="170" t="s">
        <v>312</v>
      </c>
      <c r="B140" s="209" t="s">
        <v>311</v>
      </c>
      <c r="C140" s="210">
        <f>'[2]2020'!D117</f>
        <v>0</v>
      </c>
      <c r="D140" s="210">
        <f>'[2]2021'!D117</f>
        <v>0</v>
      </c>
      <c r="E140" s="210">
        <f>'[2]2022'!D117</f>
        <v>0</v>
      </c>
    </row>
    <row r="141" spans="1:5" ht="12.75" customHeight="1">
      <c r="A141" s="211" t="s">
        <v>298</v>
      </c>
      <c r="B141" s="213" t="s">
        <v>60</v>
      </c>
      <c r="C141" s="212">
        <f>C143</f>
        <v>580160</v>
      </c>
      <c r="D141" s="212">
        <f>D143</f>
        <v>0</v>
      </c>
      <c r="E141" s="212">
        <f>E143</f>
        <v>0</v>
      </c>
    </row>
    <row r="142" spans="1:5" ht="12.75" customHeight="1">
      <c r="A142" s="211" t="s">
        <v>304</v>
      </c>
      <c r="B142" s="213" t="s">
        <v>303</v>
      </c>
      <c r="C142" s="212">
        <f>C143</f>
        <v>580160</v>
      </c>
      <c r="D142" s="212">
        <f>D143</f>
        <v>0</v>
      </c>
      <c r="E142" s="212">
        <f>E143</f>
        <v>0</v>
      </c>
    </row>
    <row r="143" spans="1:5" ht="12.75" customHeight="1">
      <c r="A143" s="185" t="s">
        <v>405</v>
      </c>
      <c r="B143" s="213" t="s">
        <v>305</v>
      </c>
      <c r="C143" s="212">
        <v>580160</v>
      </c>
      <c r="D143" s="212">
        <v>0</v>
      </c>
      <c r="E143" s="212">
        <v>0</v>
      </c>
    </row>
    <row r="144" spans="1:5" ht="16.5" customHeight="1">
      <c r="A144" s="189"/>
      <c r="B144" s="171"/>
      <c r="C144" s="172">
        <f>C6</f>
        <v>6506160</v>
      </c>
      <c r="D144" s="172">
        <f>D6</f>
        <v>4182300</v>
      </c>
      <c r="E144" s="172">
        <f>E6</f>
        <v>4563200</v>
      </c>
    </row>
    <row r="145" spans="1:1">
      <c r="A145" s="190"/>
    </row>
    <row r="146" spans="1:1">
      <c r="A146" s="190"/>
    </row>
    <row r="147" spans="1:1">
      <c r="A147" s="190"/>
    </row>
  </sheetData>
  <autoFilter ref="C5:C144">
    <filterColumn colId="0">
      <filters>
        <filter val="1 000,00"/>
        <filter val="1 182 000,00"/>
        <filter val="153 000,00"/>
        <filter val="158 000,00"/>
        <filter val="-18 000,00"/>
        <filter val="184 000,00"/>
        <filter val="2 872 000,00"/>
        <filter val="2 964 180,00"/>
        <filter val="2020"/>
        <filter val="262 000,00"/>
        <filter val="4 146 180,00"/>
        <filter val="5 000,00"/>
        <filter val="682 000,00"/>
        <filter val="683 000,00"/>
        <filter val="78 000,00"/>
        <filter val="92 180,00"/>
        <filter val="95 000,00"/>
      </filters>
    </filterColumn>
  </autoFilter>
  <mergeCells count="2">
    <mergeCell ref="C1:E3"/>
    <mergeCell ref="A4:E4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>
      <selection activeCell="D3" sqref="D3"/>
    </sheetView>
  </sheetViews>
  <sheetFormatPr defaultRowHeight="12.75"/>
  <cols>
    <col min="1" max="1" width="76.7109375" style="92" customWidth="1"/>
    <col min="2" max="2" width="8.85546875" style="92" customWidth="1"/>
    <col min="3" max="3" width="7.85546875" style="92" customWidth="1"/>
    <col min="4" max="4" width="19.42578125" style="92" customWidth="1"/>
    <col min="5" max="5" width="16" style="92" hidden="1" customWidth="1"/>
    <col min="6" max="6" width="15.85546875" style="92" hidden="1" customWidth="1"/>
    <col min="7" max="7" width="16.7109375" style="92" customWidth="1"/>
    <col min="8" max="8" width="18.5703125" style="92" customWidth="1"/>
    <col min="9" max="16384" width="9.140625" style="92"/>
  </cols>
  <sheetData>
    <row r="1" spans="1:8" ht="18.75">
      <c r="A1" s="93" t="s">
        <v>96</v>
      </c>
      <c r="D1" s="231" t="s">
        <v>406</v>
      </c>
      <c r="E1" s="231"/>
      <c r="F1" s="231"/>
      <c r="G1" s="216"/>
      <c r="H1" s="216"/>
    </row>
    <row r="2" spans="1:8" ht="18.75">
      <c r="A2" s="93" t="s">
        <v>97</v>
      </c>
      <c r="D2" s="231" t="s">
        <v>98</v>
      </c>
      <c r="E2" s="231"/>
      <c r="F2" s="231"/>
      <c r="G2" s="216"/>
      <c r="H2" s="216"/>
    </row>
    <row r="3" spans="1:8" ht="18.75">
      <c r="A3" s="93" t="s">
        <v>99</v>
      </c>
      <c r="D3" s="231" t="s">
        <v>100</v>
      </c>
      <c r="E3" s="231"/>
      <c r="F3" s="231"/>
      <c r="G3" s="216"/>
      <c r="H3" s="216"/>
    </row>
    <row r="4" spans="1:8" ht="18.75">
      <c r="A4" s="93" t="s">
        <v>101</v>
      </c>
      <c r="B4" s="94"/>
      <c r="C4" s="94"/>
      <c r="D4" s="95" t="s">
        <v>436</v>
      </c>
      <c r="E4" s="93"/>
      <c r="F4" s="93"/>
    </row>
    <row r="5" spans="1:8" ht="45" customHeight="1">
      <c r="A5" s="346" t="s">
        <v>425</v>
      </c>
      <c r="B5" s="352"/>
      <c r="C5" s="352"/>
      <c r="D5" s="352"/>
      <c r="E5" s="352"/>
      <c r="F5" s="352"/>
      <c r="G5" s="352"/>
      <c r="H5" s="352"/>
    </row>
    <row r="6" spans="1:8" ht="26.25" customHeight="1">
      <c r="A6" s="351"/>
      <c r="B6" s="351"/>
      <c r="C6" s="351"/>
      <c r="D6" s="351"/>
      <c r="E6" s="351"/>
      <c r="F6" s="351"/>
      <c r="H6" s="92" t="s">
        <v>1</v>
      </c>
    </row>
    <row r="7" spans="1:8" ht="18.75">
      <c r="A7" s="97" t="s">
        <v>346</v>
      </c>
      <c r="B7" s="96" t="s">
        <v>77</v>
      </c>
      <c r="C7" s="96" t="s">
        <v>78</v>
      </c>
      <c r="D7" s="98">
        <v>2022</v>
      </c>
      <c r="E7" s="98" t="s">
        <v>102</v>
      </c>
      <c r="F7" s="98" t="s">
        <v>103</v>
      </c>
      <c r="G7" s="99">
        <v>2023</v>
      </c>
      <c r="H7" s="99">
        <v>2024</v>
      </c>
    </row>
    <row r="8" spans="1:8" ht="18.75">
      <c r="A8" s="101" t="s">
        <v>38</v>
      </c>
      <c r="B8" s="100" t="s">
        <v>347</v>
      </c>
      <c r="C8" s="100" t="s">
        <v>348</v>
      </c>
      <c r="D8" s="338">
        <f>D9+D10+D14+D15+D16</f>
        <v>2686208.78</v>
      </c>
      <c r="E8" s="102" t="e">
        <f>E9+#REF!+E10</f>
        <v>#REF!</v>
      </c>
      <c r="F8" s="102" t="e">
        <f>F9+#REF!+F10</f>
        <v>#REF!</v>
      </c>
      <c r="G8" s="339">
        <f>G9+G10+G14+G15+G16</f>
        <v>2165243</v>
      </c>
      <c r="H8" s="339">
        <f>H9+H10+H14+H15+H16</f>
        <v>2173058</v>
      </c>
    </row>
    <row r="9" spans="1:8" ht="37.5">
      <c r="A9" s="104" t="s">
        <v>104</v>
      </c>
      <c r="B9" s="103" t="s">
        <v>347</v>
      </c>
      <c r="C9" s="103" t="s">
        <v>349</v>
      </c>
      <c r="D9" s="105">
        <f>'Приложение 8'!H11</f>
        <v>844793.19</v>
      </c>
      <c r="E9" s="106"/>
      <c r="F9" s="106"/>
      <c r="G9" s="105">
        <f>'Приложение 8'!I11</f>
        <v>782000</v>
      </c>
      <c r="H9" s="105">
        <f>'Приложение 8'!J11</f>
        <v>782000</v>
      </c>
    </row>
    <row r="10" spans="1:8" ht="66" customHeight="1">
      <c r="A10" s="104" t="s">
        <v>105</v>
      </c>
      <c r="B10" s="103" t="s">
        <v>347</v>
      </c>
      <c r="C10" s="103" t="s">
        <v>350</v>
      </c>
      <c r="D10" s="107">
        <f>'Приложение 8'!H24</f>
        <v>1730517.5899999999</v>
      </c>
      <c r="E10" s="108"/>
      <c r="F10" s="108"/>
      <c r="G10" s="107">
        <f>'Приложение 8'!I24</f>
        <v>1272670</v>
      </c>
      <c r="H10" s="107">
        <f>'Приложение 8'!J24</f>
        <v>1280485</v>
      </c>
    </row>
    <row r="11" spans="1:8" ht="18.75" hidden="1">
      <c r="A11" s="109" t="s">
        <v>107</v>
      </c>
      <c r="B11" s="103" t="s">
        <v>106</v>
      </c>
      <c r="C11" s="103" t="s">
        <v>106</v>
      </c>
      <c r="D11" s="107"/>
      <c r="E11" s="108"/>
      <c r="F11" s="108"/>
      <c r="G11" s="107"/>
      <c r="H11" s="107"/>
    </row>
    <row r="12" spans="1:8" ht="18.75" hidden="1">
      <c r="A12" s="101" t="s">
        <v>41</v>
      </c>
      <c r="B12" s="100" t="s">
        <v>108</v>
      </c>
      <c r="C12" s="100" t="s">
        <v>108</v>
      </c>
      <c r="D12" s="110"/>
      <c r="E12" s="111"/>
      <c r="F12" s="111"/>
      <c r="G12" s="107"/>
      <c r="H12" s="107"/>
    </row>
    <row r="13" spans="1:8" ht="18.75" hidden="1">
      <c r="A13" s="109" t="s">
        <v>42</v>
      </c>
      <c r="B13" s="103" t="s">
        <v>109</v>
      </c>
      <c r="C13" s="103" t="s">
        <v>109</v>
      </c>
      <c r="D13" s="107"/>
      <c r="E13" s="108"/>
      <c r="F13" s="108"/>
      <c r="G13" s="107"/>
      <c r="H13" s="107"/>
    </row>
    <row r="14" spans="1:8" ht="63.75" customHeight="1">
      <c r="A14" s="109" t="s">
        <v>58</v>
      </c>
      <c r="B14" s="103" t="s">
        <v>347</v>
      </c>
      <c r="C14" s="103" t="s">
        <v>351</v>
      </c>
      <c r="D14" s="107">
        <f>прил7!H28</f>
        <v>19800</v>
      </c>
      <c r="E14" s="108"/>
      <c r="F14" s="108"/>
      <c r="G14" s="107">
        <f>прил7!I28</f>
        <v>19800</v>
      </c>
      <c r="H14" s="107">
        <f>прил7!J28</f>
        <v>19800</v>
      </c>
    </row>
    <row r="15" spans="1:8" s="114" customFormat="1" ht="18.75">
      <c r="A15" s="174" t="s">
        <v>326</v>
      </c>
      <c r="B15" s="121" t="s">
        <v>347</v>
      </c>
      <c r="C15" s="121" t="s">
        <v>352</v>
      </c>
      <c r="D15" s="107">
        <v>90000</v>
      </c>
      <c r="E15" s="108">
        <f>E17</f>
        <v>0</v>
      </c>
      <c r="F15" s="108">
        <f>F17</f>
        <v>0</v>
      </c>
      <c r="G15" s="107">
        <v>90000</v>
      </c>
      <c r="H15" s="107">
        <v>90000</v>
      </c>
    </row>
    <row r="16" spans="1:8" s="114" customFormat="1" ht="18.75">
      <c r="A16" s="174" t="s">
        <v>319</v>
      </c>
      <c r="B16" s="121" t="s">
        <v>347</v>
      </c>
      <c r="C16" s="121" t="s">
        <v>353</v>
      </c>
      <c r="D16" s="107">
        <f>прил7!H41</f>
        <v>1098</v>
      </c>
      <c r="E16" s="108">
        <f>E18</f>
        <v>0</v>
      </c>
      <c r="F16" s="108">
        <f>F18</f>
        <v>0</v>
      </c>
      <c r="G16" s="107">
        <f>прил7!I38</f>
        <v>773</v>
      </c>
      <c r="H16" s="107">
        <f>прил7!J38</f>
        <v>773</v>
      </c>
    </row>
    <row r="17" spans="1:8" s="114" customFormat="1" ht="18.75">
      <c r="A17" s="113" t="s">
        <v>41</v>
      </c>
      <c r="B17" s="112" t="s">
        <v>349</v>
      </c>
      <c r="C17" s="112" t="s">
        <v>348</v>
      </c>
      <c r="D17" s="110">
        <f>D18</f>
        <v>104800</v>
      </c>
      <c r="E17" s="111">
        <f>E18</f>
        <v>0</v>
      </c>
      <c r="F17" s="111">
        <f>F18</f>
        <v>0</v>
      </c>
      <c r="G17" s="110">
        <f>G18</f>
        <v>108300</v>
      </c>
      <c r="H17" s="110">
        <f>H18</f>
        <v>112100</v>
      </c>
    </row>
    <row r="18" spans="1:8" s="116" customFormat="1" ht="18.75">
      <c r="A18" s="115" t="s">
        <v>42</v>
      </c>
      <c r="B18" s="103" t="s">
        <v>349</v>
      </c>
      <c r="C18" s="103" t="s">
        <v>354</v>
      </c>
      <c r="D18" s="107">
        <f>'Приложение 8'!H66</f>
        <v>104800</v>
      </c>
      <c r="E18" s="108"/>
      <c r="F18" s="108"/>
      <c r="G18" s="107">
        <f>'Приложение 8'!I65</f>
        <v>108300</v>
      </c>
      <c r="H18" s="107">
        <f>'Приложение 8'!J66</f>
        <v>112100</v>
      </c>
    </row>
    <row r="19" spans="1:8" ht="37.5">
      <c r="A19" s="117" t="s">
        <v>110</v>
      </c>
      <c r="B19" s="100" t="s">
        <v>354</v>
      </c>
      <c r="C19" s="100" t="s">
        <v>348</v>
      </c>
      <c r="D19" s="110">
        <f>D20</f>
        <v>126024.95</v>
      </c>
      <c r="E19" s="111" t="e">
        <f>#REF!+E20</f>
        <v>#REF!</v>
      </c>
      <c r="F19" s="111" t="e">
        <f>#REF!+F20</f>
        <v>#REF!</v>
      </c>
      <c r="G19" s="110">
        <f>G20</f>
        <v>90000</v>
      </c>
      <c r="H19" s="110">
        <f>H20</f>
        <v>72285</v>
      </c>
    </row>
    <row r="20" spans="1:8" ht="56.25">
      <c r="A20" s="109" t="s">
        <v>385</v>
      </c>
      <c r="B20" s="103" t="s">
        <v>354</v>
      </c>
      <c r="C20" s="103" t="s">
        <v>355</v>
      </c>
      <c r="D20" s="107">
        <f>'Приложение 8'!H84</f>
        <v>126024.95</v>
      </c>
      <c r="E20" s="108"/>
      <c r="F20" s="108"/>
      <c r="G20" s="107">
        <f>'Приложение 8'!I77</f>
        <v>90000</v>
      </c>
      <c r="H20" s="107">
        <f>'Приложение 8'!J78</f>
        <v>72285</v>
      </c>
    </row>
    <row r="21" spans="1:8" ht="18.75">
      <c r="A21" s="101" t="s">
        <v>43</v>
      </c>
      <c r="B21" s="100" t="s">
        <v>350</v>
      </c>
      <c r="C21" s="100" t="s">
        <v>348</v>
      </c>
      <c r="D21" s="110">
        <f>D22</f>
        <v>2001441.56</v>
      </c>
      <c r="E21" s="111" t="e">
        <f>E22+#REF!</f>
        <v>#REF!</v>
      </c>
      <c r="F21" s="111" t="e">
        <f>F22+#REF!</f>
        <v>#REF!</v>
      </c>
      <c r="G21" s="110">
        <f>G22</f>
        <v>316000</v>
      </c>
      <c r="H21" s="110">
        <f>H22+H23</f>
        <v>684000</v>
      </c>
    </row>
    <row r="22" spans="1:8" s="120" customFormat="1" ht="18.75">
      <c r="A22" s="119" t="s">
        <v>44</v>
      </c>
      <c r="B22" s="118" t="s">
        <v>350</v>
      </c>
      <c r="C22" s="118" t="s">
        <v>356</v>
      </c>
      <c r="D22" s="107">
        <f>'Приложение 8'!H85</f>
        <v>2001441.56</v>
      </c>
      <c r="E22" s="108"/>
      <c r="F22" s="108"/>
      <c r="G22" s="107">
        <f>'Приложение 8'!I85</f>
        <v>316000</v>
      </c>
      <c r="H22" s="107">
        <f>'Приложение 8'!J86</f>
        <v>321000</v>
      </c>
    </row>
    <row r="23" spans="1:8" s="120" customFormat="1" ht="18.75">
      <c r="A23" s="280" t="s">
        <v>376</v>
      </c>
      <c r="B23" s="266" t="s">
        <v>350</v>
      </c>
      <c r="C23" s="266" t="s">
        <v>375</v>
      </c>
      <c r="D23" s="281">
        <v>0</v>
      </c>
      <c r="E23" s="282"/>
      <c r="F23" s="282"/>
      <c r="G23" s="281">
        <v>0</v>
      </c>
      <c r="H23" s="281">
        <v>363000</v>
      </c>
    </row>
    <row r="24" spans="1:8" ht="18.75">
      <c r="A24" s="101" t="s">
        <v>45</v>
      </c>
      <c r="B24" s="100" t="s">
        <v>357</v>
      </c>
      <c r="C24" s="100" t="s">
        <v>348</v>
      </c>
      <c r="D24" s="110">
        <f>D25</f>
        <v>131695.24</v>
      </c>
      <c r="E24" s="111" t="e">
        <f>E25+#REF!+#REF!</f>
        <v>#REF!</v>
      </c>
      <c r="F24" s="111" t="e">
        <f>F25+#REF!+#REF!</f>
        <v>#REF!</v>
      </c>
      <c r="G24" s="110">
        <f>G25</f>
        <v>74197</v>
      </c>
      <c r="H24" s="110">
        <f>'Приложение 8'!J104</f>
        <v>83197</v>
      </c>
    </row>
    <row r="25" spans="1:8" ht="18.75">
      <c r="A25" s="122" t="s">
        <v>46</v>
      </c>
      <c r="B25" s="121" t="s">
        <v>357</v>
      </c>
      <c r="C25" s="121" t="s">
        <v>354</v>
      </c>
      <c r="D25" s="107">
        <f>'Приложение 8'!H105</f>
        <v>131695.24</v>
      </c>
      <c r="E25" s="108"/>
      <c r="F25" s="108"/>
      <c r="G25" s="107">
        <f>'Приложение 8'!I104</f>
        <v>74197</v>
      </c>
      <c r="H25" s="107">
        <f>'Приложение 8'!J105</f>
        <v>83197</v>
      </c>
    </row>
    <row r="26" spans="1:8" ht="18.75">
      <c r="A26" s="124" t="s">
        <v>111</v>
      </c>
      <c r="B26" s="123" t="s">
        <v>358</v>
      </c>
      <c r="C26" s="123" t="s">
        <v>348</v>
      </c>
      <c r="D26" s="110">
        <f>D27</f>
        <v>1721265.04</v>
      </c>
      <c r="E26" s="111">
        <f>E27</f>
        <v>0</v>
      </c>
      <c r="F26" s="111">
        <f>F27</f>
        <v>0</v>
      </c>
      <c r="G26" s="110">
        <f>G27</f>
        <v>1428560</v>
      </c>
      <c r="H26" s="110">
        <f>H27</f>
        <v>1438560</v>
      </c>
    </row>
    <row r="27" spans="1:8" ht="18.75">
      <c r="A27" s="109" t="s">
        <v>47</v>
      </c>
      <c r="B27" s="103" t="s">
        <v>358</v>
      </c>
      <c r="C27" s="103" t="s">
        <v>347</v>
      </c>
      <c r="D27" s="107">
        <f>'Приложение 8'!H115</f>
        <v>1721265.04</v>
      </c>
      <c r="E27" s="108"/>
      <c r="F27" s="108"/>
      <c r="G27" s="105">
        <f>'Приложение 8'!I115</f>
        <v>1428560</v>
      </c>
      <c r="H27" s="105">
        <f>'Приложение 8'!J116</f>
        <v>1438560</v>
      </c>
    </row>
    <row r="28" spans="1:8" ht="18.75">
      <c r="A28" s="113" t="s">
        <v>48</v>
      </c>
      <c r="B28" s="125"/>
      <c r="C28" s="125"/>
      <c r="D28" s="110">
        <f>D8+D17+D19+D21+D24+D26</f>
        <v>6771435.5700000003</v>
      </c>
      <c r="E28" s="111" t="e">
        <f>E8+E17+E19+E21+E24+#REF!+E26+#REF!+#REF!</f>
        <v>#REF!</v>
      </c>
      <c r="F28" s="111" t="e">
        <f>F8+F17+F19+F21+F24+#REF!+F26+#REF!+#REF!</f>
        <v>#REF!</v>
      </c>
      <c r="G28" s="110">
        <f>G8+G17+G19+G21+G24+G26</f>
        <v>4182300</v>
      </c>
      <c r="H28" s="110">
        <f>H8+H17+H19+H21+H24+H26</f>
        <v>4563200</v>
      </c>
    </row>
  </sheetData>
  <mergeCells count="2">
    <mergeCell ref="A6:F6"/>
    <mergeCell ref="A5:H5"/>
  </mergeCells>
  <pageMargins left="0.59055118110236227" right="0" top="0.59055118110236227" bottom="0.19685039370078741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90"/>
  <sheetViews>
    <sheetView zoomScale="90" zoomScaleNormal="90" zoomScaleSheetLayoutView="80" workbookViewId="0">
      <selection activeCell="B3" sqref="B3:J3"/>
    </sheetView>
  </sheetViews>
  <sheetFormatPr defaultRowHeight="12.75"/>
  <cols>
    <col min="1" max="1" width="3.42578125" style="12" customWidth="1"/>
    <col min="2" max="2" width="0.140625" style="12" hidden="1" customWidth="1"/>
    <col min="3" max="3" width="97.5703125" style="12" customWidth="1"/>
    <col min="4" max="4" width="8.28515625" style="12" customWidth="1"/>
    <col min="5" max="5" width="6.85546875" style="12" customWidth="1"/>
    <col min="6" max="6" width="13.42578125" style="12" customWidth="1"/>
    <col min="7" max="7" width="5.5703125" style="12" customWidth="1"/>
    <col min="8" max="8" width="15.85546875" style="12" customWidth="1"/>
    <col min="9" max="9" width="15.5703125" style="12" customWidth="1"/>
    <col min="10" max="10" width="12.5703125" style="12" customWidth="1"/>
    <col min="11" max="16384" width="9.140625" style="12"/>
  </cols>
  <sheetData>
    <row r="1" spans="2:10">
      <c r="B1" s="353" t="s">
        <v>407</v>
      </c>
      <c r="C1" s="353"/>
      <c r="D1" s="353"/>
      <c r="E1" s="353"/>
      <c r="F1" s="353"/>
      <c r="G1" s="353"/>
      <c r="H1" s="353"/>
      <c r="I1" s="353"/>
      <c r="J1" s="353"/>
    </row>
    <row r="2" spans="2:10">
      <c r="B2" s="353" t="s">
        <v>49</v>
      </c>
      <c r="C2" s="353"/>
      <c r="D2" s="353"/>
      <c r="E2" s="353"/>
      <c r="F2" s="353"/>
      <c r="G2" s="353"/>
      <c r="H2" s="353"/>
      <c r="I2" s="353"/>
      <c r="J2" s="353"/>
    </row>
    <row r="3" spans="2:10">
      <c r="B3" s="353" t="s">
        <v>50</v>
      </c>
      <c r="C3" s="353"/>
      <c r="D3" s="353"/>
      <c r="E3" s="353"/>
      <c r="F3" s="353"/>
      <c r="G3" s="353"/>
      <c r="H3" s="353"/>
      <c r="I3" s="353"/>
      <c r="J3" s="353"/>
    </row>
    <row r="4" spans="2:10">
      <c r="B4" s="353" t="s">
        <v>437</v>
      </c>
      <c r="C4" s="353"/>
      <c r="D4" s="353"/>
      <c r="E4" s="353"/>
      <c r="F4" s="353"/>
      <c r="G4" s="353"/>
      <c r="H4" s="353"/>
      <c r="I4" s="353"/>
      <c r="J4" s="353"/>
    </row>
    <row r="5" spans="2:10" ht="59.25" customHeight="1">
      <c r="B5" s="354" t="s">
        <v>374</v>
      </c>
      <c r="C5" s="354"/>
      <c r="D5" s="354"/>
      <c r="E5" s="354"/>
      <c r="F5" s="354"/>
      <c r="G5" s="354"/>
      <c r="H5" s="354"/>
      <c r="I5" s="354"/>
      <c r="J5" s="354"/>
    </row>
    <row r="6" spans="2:10" ht="21" customHeight="1" thickBot="1">
      <c r="B6" s="179"/>
      <c r="C6" s="179"/>
      <c r="D6" s="179"/>
      <c r="E6" s="179"/>
      <c r="F6" s="179"/>
      <c r="G6" s="179"/>
      <c r="H6" s="179"/>
      <c r="I6" s="179"/>
      <c r="J6" s="195" t="s">
        <v>1</v>
      </c>
    </row>
    <row r="7" spans="2:10" ht="13.5" thickBot="1">
      <c r="B7" s="13"/>
      <c r="C7" s="4" t="s">
        <v>51</v>
      </c>
      <c r="D7" s="3" t="s">
        <v>77</v>
      </c>
      <c r="E7" s="194" t="s">
        <v>78</v>
      </c>
      <c r="F7" s="3" t="s">
        <v>52</v>
      </c>
      <c r="G7" s="5" t="s">
        <v>53</v>
      </c>
      <c r="H7" s="3">
        <v>2022</v>
      </c>
      <c r="I7" s="3">
        <v>2023</v>
      </c>
      <c r="J7" s="3">
        <v>2024</v>
      </c>
    </row>
    <row r="8" spans="2:10" ht="21" customHeight="1" thickBot="1">
      <c r="B8" s="13"/>
      <c r="C8" s="6" t="s">
        <v>54</v>
      </c>
      <c r="D8" s="54">
        <v>1</v>
      </c>
      <c r="E8" s="54">
        <v>0</v>
      </c>
      <c r="F8" s="67">
        <v>0</v>
      </c>
      <c r="G8" s="77">
        <v>0</v>
      </c>
      <c r="H8" s="84">
        <f>H9+H16+H28+H37+H38</f>
        <v>2686208.78</v>
      </c>
      <c r="I8" s="84">
        <f>I9+I16+I28+I37+I38</f>
        <v>2165243</v>
      </c>
      <c r="J8" s="84">
        <f>J9+J16+J28+J37+J38</f>
        <v>2173058</v>
      </c>
    </row>
    <row r="9" spans="2:10" ht="32.25" customHeight="1" thickBot="1">
      <c r="B9" s="8"/>
      <c r="C9" s="196" t="s">
        <v>39</v>
      </c>
      <c r="D9" s="55">
        <v>1</v>
      </c>
      <c r="E9" s="56">
        <v>2</v>
      </c>
      <c r="F9" s="68">
        <v>0</v>
      </c>
      <c r="G9" s="78">
        <v>0</v>
      </c>
      <c r="H9" s="84">
        <f>H10+H14</f>
        <v>844793.19</v>
      </c>
      <c r="I9" s="84">
        <f t="shared" ref="H9:J12" si="0">I10</f>
        <v>782000</v>
      </c>
      <c r="J9" s="84">
        <f t="shared" si="0"/>
        <v>782000</v>
      </c>
    </row>
    <row r="10" spans="2:10" ht="39.75" customHeight="1" thickBot="1">
      <c r="B10" s="8"/>
      <c r="C10" s="197" t="s">
        <v>324</v>
      </c>
      <c r="D10" s="57">
        <v>1</v>
      </c>
      <c r="E10" s="58">
        <v>2</v>
      </c>
      <c r="F10" s="69">
        <v>69000000000</v>
      </c>
      <c r="G10" s="79">
        <v>0</v>
      </c>
      <c r="H10" s="85">
        <f t="shared" si="0"/>
        <v>734085.82</v>
      </c>
      <c r="I10" s="85">
        <f t="shared" si="0"/>
        <v>782000</v>
      </c>
      <c r="J10" s="85">
        <f t="shared" si="0"/>
        <v>782000</v>
      </c>
    </row>
    <row r="11" spans="2:10" ht="34.5" customHeight="1" thickBot="1">
      <c r="B11" s="8"/>
      <c r="C11" s="197" t="s">
        <v>386</v>
      </c>
      <c r="D11" s="59">
        <v>1</v>
      </c>
      <c r="E11" s="59">
        <v>2</v>
      </c>
      <c r="F11" s="70">
        <v>6910000000</v>
      </c>
      <c r="G11" s="80">
        <v>0</v>
      </c>
      <c r="H11" s="85">
        <f t="shared" si="0"/>
        <v>734085.82</v>
      </c>
      <c r="I11" s="85">
        <f t="shared" si="0"/>
        <v>782000</v>
      </c>
      <c r="J11" s="85">
        <f t="shared" si="0"/>
        <v>782000</v>
      </c>
    </row>
    <row r="12" spans="2:10" ht="18.75" customHeight="1" thickBot="1">
      <c r="B12" s="8"/>
      <c r="C12" s="197" t="s">
        <v>55</v>
      </c>
      <c r="D12" s="59">
        <v>1</v>
      </c>
      <c r="E12" s="59">
        <v>2</v>
      </c>
      <c r="F12" s="70">
        <v>6910010010</v>
      </c>
      <c r="G12" s="80">
        <v>0</v>
      </c>
      <c r="H12" s="85">
        <f t="shared" si="0"/>
        <v>734085.82</v>
      </c>
      <c r="I12" s="85">
        <f t="shared" si="0"/>
        <v>782000</v>
      </c>
      <c r="J12" s="85">
        <f t="shared" si="0"/>
        <v>782000</v>
      </c>
    </row>
    <row r="13" spans="2:10" ht="20.25" customHeight="1" thickBot="1">
      <c r="B13" s="8"/>
      <c r="C13" s="197" t="s">
        <v>56</v>
      </c>
      <c r="D13" s="59">
        <v>1</v>
      </c>
      <c r="E13" s="59">
        <v>2</v>
      </c>
      <c r="F13" s="70">
        <v>6910010010</v>
      </c>
      <c r="G13" s="80">
        <v>120</v>
      </c>
      <c r="H13" s="85">
        <f>'Приложение 8'!H16</f>
        <v>734085.82</v>
      </c>
      <c r="I13" s="85">
        <f>'Приложение 8'!I16</f>
        <v>782000</v>
      </c>
      <c r="J13" s="85">
        <f>'Приложение 8'!J16</f>
        <v>782000</v>
      </c>
    </row>
    <row r="14" spans="2:10" ht="20.25" customHeight="1" thickBot="1">
      <c r="B14" s="8"/>
      <c r="C14" s="197" t="s">
        <v>416</v>
      </c>
      <c r="D14" s="59">
        <v>1</v>
      </c>
      <c r="E14" s="59">
        <v>2</v>
      </c>
      <c r="F14" s="71">
        <v>6910097080</v>
      </c>
      <c r="G14" s="80">
        <v>0</v>
      </c>
      <c r="H14" s="85">
        <f>H15</f>
        <v>110707.37</v>
      </c>
      <c r="I14" s="85">
        <v>0</v>
      </c>
      <c r="J14" s="85">
        <v>0</v>
      </c>
    </row>
    <row r="15" spans="2:10" ht="20.25" customHeight="1" thickBot="1">
      <c r="B15" s="8"/>
      <c r="C15" s="197" t="s">
        <v>56</v>
      </c>
      <c r="D15" s="59">
        <v>1</v>
      </c>
      <c r="E15" s="59">
        <v>2</v>
      </c>
      <c r="F15" s="71">
        <v>6910097080</v>
      </c>
      <c r="G15" s="80">
        <v>120</v>
      </c>
      <c r="H15" s="85">
        <f>'Приложение 8'!H21</f>
        <v>110707.37</v>
      </c>
      <c r="I15" s="85">
        <v>0</v>
      </c>
      <c r="J15" s="85">
        <v>0</v>
      </c>
    </row>
    <row r="16" spans="2:10" ht="30.75" customHeight="1" thickBot="1">
      <c r="B16" s="8"/>
      <c r="C16" s="6" t="s">
        <v>40</v>
      </c>
      <c r="D16" s="55">
        <v>1</v>
      </c>
      <c r="E16" s="56">
        <v>4</v>
      </c>
      <c r="F16" s="68">
        <v>0</v>
      </c>
      <c r="G16" s="78">
        <v>0</v>
      </c>
      <c r="H16" s="84">
        <f t="shared" ref="H16:J17" si="1">H17</f>
        <v>1730517.5899999999</v>
      </c>
      <c r="I16" s="84">
        <f t="shared" si="1"/>
        <v>1272670</v>
      </c>
      <c r="J16" s="84">
        <f t="shared" si="1"/>
        <v>1280485</v>
      </c>
    </row>
    <row r="17" spans="2:10" ht="33" customHeight="1" thickBot="1">
      <c r="B17" s="8"/>
      <c r="C17" s="197" t="s">
        <v>325</v>
      </c>
      <c r="D17" s="57">
        <v>1</v>
      </c>
      <c r="E17" s="58">
        <v>4</v>
      </c>
      <c r="F17" s="69">
        <v>69000000000</v>
      </c>
      <c r="G17" s="79">
        <v>0</v>
      </c>
      <c r="H17" s="85">
        <f t="shared" si="1"/>
        <v>1730517.5899999999</v>
      </c>
      <c r="I17" s="85">
        <f t="shared" si="1"/>
        <v>1272670</v>
      </c>
      <c r="J17" s="85">
        <f t="shared" si="1"/>
        <v>1280485</v>
      </c>
    </row>
    <row r="18" spans="2:10" ht="33.75" customHeight="1" thickBot="1">
      <c r="B18" s="8"/>
      <c r="C18" s="197" t="s">
        <v>386</v>
      </c>
      <c r="D18" s="57">
        <v>1</v>
      </c>
      <c r="E18" s="60">
        <v>4</v>
      </c>
      <c r="F18" s="71">
        <v>6910000000</v>
      </c>
      <c r="G18" s="80">
        <v>0</v>
      </c>
      <c r="H18" s="85">
        <f>H19+H24+H26</f>
        <v>1730517.5899999999</v>
      </c>
      <c r="I18" s="85">
        <f>I19+I24</f>
        <v>1272670</v>
      </c>
      <c r="J18" s="85">
        <f>J19+J24</f>
        <v>1280485</v>
      </c>
    </row>
    <row r="19" spans="2:10" ht="24.75" customHeight="1" thickBot="1">
      <c r="B19" s="8"/>
      <c r="C19" s="197" t="s">
        <v>57</v>
      </c>
      <c r="D19" s="57">
        <v>1</v>
      </c>
      <c r="E19" s="61">
        <v>4</v>
      </c>
      <c r="F19" s="72">
        <v>6910010020</v>
      </c>
      <c r="G19" s="79">
        <v>0</v>
      </c>
      <c r="H19" s="85">
        <f>H20+H21+H22+H23</f>
        <v>1173194.96</v>
      </c>
      <c r="I19" s="85">
        <f>I20+I21+I22</f>
        <v>1007100</v>
      </c>
      <c r="J19" s="85">
        <f>J20+J21+J22</f>
        <v>1016005</v>
      </c>
    </row>
    <row r="20" spans="2:10" ht="19.5" customHeight="1" thickBot="1">
      <c r="B20" s="8"/>
      <c r="C20" s="197" t="s">
        <v>56</v>
      </c>
      <c r="D20" s="57">
        <v>1</v>
      </c>
      <c r="E20" s="58">
        <v>4</v>
      </c>
      <c r="F20" s="73">
        <v>6910010020</v>
      </c>
      <c r="G20" s="80">
        <v>120</v>
      </c>
      <c r="H20" s="85">
        <f>'Приложение 8'!H29</f>
        <v>526224.78</v>
      </c>
      <c r="I20" s="85">
        <f>'Приложение 8'!I29</f>
        <v>795000</v>
      </c>
      <c r="J20" s="85">
        <f>'Приложение 8'!J29</f>
        <v>795000</v>
      </c>
    </row>
    <row r="21" spans="2:10" ht="24.75" customHeight="1" thickBot="1">
      <c r="B21" s="8"/>
      <c r="C21" s="6" t="s">
        <v>408</v>
      </c>
      <c r="D21" s="57">
        <v>1</v>
      </c>
      <c r="E21" s="58">
        <v>4</v>
      </c>
      <c r="F21" s="71">
        <v>6910010020</v>
      </c>
      <c r="G21" s="80">
        <v>240</v>
      </c>
      <c r="H21" s="85">
        <f>'Приложение 8'!H33</f>
        <v>563187.48</v>
      </c>
      <c r="I21" s="85">
        <f>'Приложение 8'!I33</f>
        <v>200000</v>
      </c>
      <c r="J21" s="85">
        <f>'Приложение 8'!J33</f>
        <v>208905</v>
      </c>
    </row>
    <row r="22" spans="2:10" ht="17.25" customHeight="1" thickBot="1">
      <c r="B22" s="8"/>
      <c r="C22" s="6" t="s">
        <v>75</v>
      </c>
      <c r="D22" s="57">
        <v>1</v>
      </c>
      <c r="E22" s="58">
        <v>4</v>
      </c>
      <c r="F22" s="71">
        <v>6910010020</v>
      </c>
      <c r="G22" s="80">
        <v>540</v>
      </c>
      <c r="H22" s="85">
        <f>'Приложение 8'!H37</f>
        <v>33500</v>
      </c>
      <c r="I22" s="85">
        <f>'Приложение 8'!I37</f>
        <v>12100</v>
      </c>
      <c r="J22" s="85">
        <f>'Приложение 8'!J37</f>
        <v>12100</v>
      </c>
    </row>
    <row r="23" spans="2:10" ht="17.25" customHeight="1" thickBot="1">
      <c r="B23" s="8"/>
      <c r="C23" s="197" t="s">
        <v>83</v>
      </c>
      <c r="D23" s="57">
        <v>1</v>
      </c>
      <c r="E23" s="58">
        <v>4</v>
      </c>
      <c r="F23" s="71">
        <v>6910010020</v>
      </c>
      <c r="G23" s="80">
        <v>850</v>
      </c>
      <c r="H23" s="85">
        <f>'Приложение 8'!H38</f>
        <v>50282.7</v>
      </c>
      <c r="I23" s="85">
        <v>0</v>
      </c>
      <c r="J23" s="85">
        <v>0</v>
      </c>
    </row>
    <row r="24" spans="2:10" ht="44.25" customHeight="1" thickBot="1">
      <c r="B24" s="8"/>
      <c r="C24" s="197" t="s">
        <v>95</v>
      </c>
      <c r="D24" s="57">
        <v>1</v>
      </c>
      <c r="E24" s="58">
        <v>4</v>
      </c>
      <c r="F24" s="71">
        <v>6910015010</v>
      </c>
      <c r="G24" s="80">
        <v>0</v>
      </c>
      <c r="H24" s="85">
        <f>H25</f>
        <v>268030</v>
      </c>
      <c r="I24" s="85">
        <f>I25</f>
        <v>265570</v>
      </c>
      <c r="J24" s="85">
        <f>J25</f>
        <v>264480</v>
      </c>
    </row>
    <row r="25" spans="2:10" ht="18" customHeight="1" thickBot="1">
      <c r="B25" s="8"/>
      <c r="C25" s="197" t="s">
        <v>60</v>
      </c>
      <c r="D25" s="57">
        <v>1</v>
      </c>
      <c r="E25" s="58">
        <v>4</v>
      </c>
      <c r="F25" s="71">
        <v>6910015010</v>
      </c>
      <c r="G25" s="80">
        <v>540</v>
      </c>
      <c r="H25" s="85">
        <f>'Приложение 8'!H42</f>
        <v>268030</v>
      </c>
      <c r="I25" s="85">
        <f>'Приложение 8'!I42</f>
        <v>265570</v>
      </c>
      <c r="J25" s="85">
        <f>'Приложение 8'!J42</f>
        <v>264480</v>
      </c>
    </row>
    <row r="26" spans="2:10" ht="18" customHeight="1" thickBot="1">
      <c r="B26" s="8"/>
      <c r="C26" s="197" t="s">
        <v>416</v>
      </c>
      <c r="D26" s="57">
        <v>1</v>
      </c>
      <c r="E26" s="58">
        <v>4</v>
      </c>
      <c r="F26" s="71">
        <v>6910097080</v>
      </c>
      <c r="G26" s="80">
        <v>0</v>
      </c>
      <c r="H26" s="85">
        <f>H27</f>
        <v>289292.63</v>
      </c>
      <c r="I26" s="85">
        <v>0</v>
      </c>
      <c r="J26" s="85">
        <v>0</v>
      </c>
    </row>
    <row r="27" spans="2:10" ht="18" customHeight="1" thickBot="1">
      <c r="B27" s="8"/>
      <c r="C27" s="197" t="s">
        <v>56</v>
      </c>
      <c r="D27" s="57">
        <v>1</v>
      </c>
      <c r="E27" s="58">
        <v>4</v>
      </c>
      <c r="F27" s="71">
        <v>6910097080</v>
      </c>
      <c r="G27" s="80">
        <v>120</v>
      </c>
      <c r="H27" s="85">
        <f>'Приложение 8'!H45</f>
        <v>289292.63</v>
      </c>
      <c r="I27" s="85">
        <v>0</v>
      </c>
      <c r="J27" s="85">
        <v>0</v>
      </c>
    </row>
    <row r="28" spans="2:10" ht="35.25" customHeight="1" thickBot="1">
      <c r="B28" s="14"/>
      <c r="C28" s="6" t="s">
        <v>58</v>
      </c>
      <c r="D28" s="57">
        <v>1</v>
      </c>
      <c r="E28" s="58">
        <v>6</v>
      </c>
      <c r="F28" s="71">
        <v>0</v>
      </c>
      <c r="G28" s="80">
        <v>0</v>
      </c>
      <c r="H28" s="85">
        <f t="shared" ref="H28:J30" si="2">H29</f>
        <v>19800</v>
      </c>
      <c r="I28" s="85">
        <f t="shared" si="2"/>
        <v>19800</v>
      </c>
      <c r="J28" s="85">
        <f t="shared" si="2"/>
        <v>19800</v>
      </c>
    </row>
    <row r="29" spans="2:10" ht="38.25" customHeight="1" thickBot="1">
      <c r="B29" s="14"/>
      <c r="C29" s="197" t="s">
        <v>323</v>
      </c>
      <c r="D29" s="57">
        <v>1</v>
      </c>
      <c r="E29" s="58">
        <v>6</v>
      </c>
      <c r="F29" s="71">
        <v>6900000000</v>
      </c>
      <c r="G29" s="80">
        <v>0</v>
      </c>
      <c r="H29" s="85">
        <f t="shared" si="2"/>
        <v>19800</v>
      </c>
      <c r="I29" s="85">
        <f t="shared" si="2"/>
        <v>19800</v>
      </c>
      <c r="J29" s="85">
        <f t="shared" si="2"/>
        <v>19800</v>
      </c>
    </row>
    <row r="30" spans="2:10" ht="32.25" customHeight="1" thickBot="1">
      <c r="B30" s="14"/>
      <c r="C30" s="28" t="s">
        <v>387</v>
      </c>
      <c r="D30" s="57">
        <v>1</v>
      </c>
      <c r="E30" s="58">
        <v>6</v>
      </c>
      <c r="F30" s="71">
        <v>6910000000</v>
      </c>
      <c r="G30" s="80">
        <v>0</v>
      </c>
      <c r="H30" s="85">
        <f t="shared" si="2"/>
        <v>19800</v>
      </c>
      <c r="I30" s="85">
        <f t="shared" si="2"/>
        <v>19800</v>
      </c>
      <c r="J30" s="85">
        <f t="shared" si="2"/>
        <v>19800</v>
      </c>
    </row>
    <row r="31" spans="2:10" ht="32.25" customHeight="1" thickBot="1">
      <c r="B31" s="14"/>
      <c r="C31" s="197" t="s">
        <v>59</v>
      </c>
      <c r="D31" s="57">
        <v>1</v>
      </c>
      <c r="E31" s="58">
        <v>6</v>
      </c>
      <c r="F31" s="71">
        <v>6910010080</v>
      </c>
      <c r="G31" s="80">
        <v>0</v>
      </c>
      <c r="H31" s="85">
        <f>H32</f>
        <v>19800</v>
      </c>
      <c r="I31" s="85">
        <f>I32</f>
        <v>19800</v>
      </c>
      <c r="J31" s="85">
        <f>J32</f>
        <v>19800</v>
      </c>
    </row>
    <row r="32" spans="2:10" ht="19.5" customHeight="1" thickBot="1">
      <c r="B32" s="14"/>
      <c r="C32" s="197" t="s">
        <v>60</v>
      </c>
      <c r="D32" s="57">
        <v>1</v>
      </c>
      <c r="E32" s="58">
        <v>6</v>
      </c>
      <c r="F32" s="71">
        <v>6910010080</v>
      </c>
      <c r="G32" s="80">
        <v>540</v>
      </c>
      <c r="H32" s="85">
        <f>'Приложение 8'!H53</f>
        <v>19800</v>
      </c>
      <c r="I32" s="85">
        <f>'Приложение 8'!I53</f>
        <v>19800</v>
      </c>
      <c r="J32" s="85">
        <f>'Приложение 8'!J53</f>
        <v>19800</v>
      </c>
    </row>
    <row r="33" spans="2:10" ht="19.5" customHeight="1" thickBot="1">
      <c r="B33" s="14"/>
      <c r="C33" s="6" t="s">
        <v>326</v>
      </c>
      <c r="D33" s="55">
        <v>1</v>
      </c>
      <c r="E33" s="56">
        <v>11</v>
      </c>
      <c r="F33" s="173">
        <v>0</v>
      </c>
      <c r="G33" s="77">
        <v>0</v>
      </c>
      <c r="H33" s="84">
        <f>H34</f>
        <v>90000</v>
      </c>
      <c r="I33" s="84">
        <f>I34</f>
        <v>90000</v>
      </c>
      <c r="J33" s="84">
        <f>J34</f>
        <v>90000</v>
      </c>
    </row>
    <row r="34" spans="2:10" ht="20.25" customHeight="1" thickBot="1">
      <c r="B34" s="14"/>
      <c r="C34" s="197" t="s">
        <v>327</v>
      </c>
      <c r="D34" s="57">
        <v>1</v>
      </c>
      <c r="E34" s="58">
        <v>11</v>
      </c>
      <c r="F34" s="71">
        <v>7700000000</v>
      </c>
      <c r="G34" s="80">
        <v>0</v>
      </c>
      <c r="H34" s="85">
        <f t="shared" ref="H34:J36" si="3">H35</f>
        <v>90000</v>
      </c>
      <c r="I34" s="85">
        <f t="shared" si="3"/>
        <v>90000</v>
      </c>
      <c r="J34" s="85">
        <f t="shared" si="3"/>
        <v>90000</v>
      </c>
    </row>
    <row r="35" spans="2:10" ht="13.5" customHeight="1" thickBot="1">
      <c r="B35" s="14"/>
      <c r="C35" s="197" t="s">
        <v>316</v>
      </c>
      <c r="D35" s="57">
        <v>1</v>
      </c>
      <c r="E35" s="58">
        <v>11</v>
      </c>
      <c r="F35" s="71">
        <v>7700000040</v>
      </c>
      <c r="G35" s="80">
        <v>0</v>
      </c>
      <c r="H35" s="85">
        <f t="shared" si="3"/>
        <v>90000</v>
      </c>
      <c r="I35" s="85">
        <f t="shared" si="3"/>
        <v>90000</v>
      </c>
      <c r="J35" s="85">
        <f t="shared" si="3"/>
        <v>90000</v>
      </c>
    </row>
    <row r="36" spans="2:10" ht="19.5" customHeight="1" thickBot="1">
      <c r="B36" s="14"/>
      <c r="C36" s="197" t="s">
        <v>317</v>
      </c>
      <c r="D36" s="57">
        <v>1</v>
      </c>
      <c r="E36" s="58">
        <v>11</v>
      </c>
      <c r="F36" s="71">
        <v>7700000040</v>
      </c>
      <c r="G36" s="80">
        <v>800</v>
      </c>
      <c r="H36" s="85">
        <f t="shared" si="3"/>
        <v>90000</v>
      </c>
      <c r="I36" s="85">
        <f t="shared" si="3"/>
        <v>90000</v>
      </c>
      <c r="J36" s="85">
        <f t="shared" si="3"/>
        <v>90000</v>
      </c>
    </row>
    <row r="37" spans="2:10" ht="19.5" customHeight="1" thickBot="1">
      <c r="B37" s="14"/>
      <c r="C37" s="197" t="s">
        <v>318</v>
      </c>
      <c r="D37" s="57">
        <v>1</v>
      </c>
      <c r="E37" s="58">
        <v>11</v>
      </c>
      <c r="F37" s="71">
        <v>7700000040</v>
      </c>
      <c r="G37" s="80">
        <v>870</v>
      </c>
      <c r="H37" s="85">
        <v>90000</v>
      </c>
      <c r="I37" s="85">
        <v>90000</v>
      </c>
      <c r="J37" s="85">
        <v>90000</v>
      </c>
    </row>
    <row r="38" spans="2:10" ht="21.75" customHeight="1" thickBot="1">
      <c r="B38" s="14"/>
      <c r="C38" s="197" t="s">
        <v>107</v>
      </c>
      <c r="D38" s="57">
        <v>1</v>
      </c>
      <c r="E38" s="58">
        <v>13</v>
      </c>
      <c r="F38" s="71">
        <v>0</v>
      </c>
      <c r="G38" s="80">
        <v>0</v>
      </c>
      <c r="H38" s="85">
        <f t="shared" ref="H38:J40" si="4">H39</f>
        <v>1098</v>
      </c>
      <c r="I38" s="85">
        <f t="shared" si="4"/>
        <v>773</v>
      </c>
      <c r="J38" s="85">
        <f t="shared" si="4"/>
        <v>773</v>
      </c>
    </row>
    <row r="39" spans="2:10" ht="16.5" customHeight="1" thickBot="1">
      <c r="B39" s="14"/>
      <c r="C39" s="197" t="s">
        <v>320</v>
      </c>
      <c r="D39" s="57">
        <v>1</v>
      </c>
      <c r="E39" s="58">
        <v>13</v>
      </c>
      <c r="F39" s="71">
        <v>7700000000</v>
      </c>
      <c r="G39" s="80">
        <v>0</v>
      </c>
      <c r="H39" s="85">
        <f t="shared" si="4"/>
        <v>1098</v>
      </c>
      <c r="I39" s="85">
        <f t="shared" si="4"/>
        <v>773</v>
      </c>
      <c r="J39" s="85">
        <f t="shared" si="4"/>
        <v>773</v>
      </c>
    </row>
    <row r="40" spans="2:10" ht="20.25" customHeight="1" thickBot="1">
      <c r="B40" s="14"/>
      <c r="C40" s="197" t="s">
        <v>398</v>
      </c>
      <c r="D40" s="57">
        <v>1</v>
      </c>
      <c r="E40" s="58">
        <v>13</v>
      </c>
      <c r="F40" s="71">
        <v>7700095100</v>
      </c>
      <c r="G40" s="80">
        <v>0</v>
      </c>
      <c r="H40" s="85">
        <f t="shared" si="4"/>
        <v>1098</v>
      </c>
      <c r="I40" s="85">
        <f t="shared" si="4"/>
        <v>773</v>
      </c>
      <c r="J40" s="85">
        <f t="shared" si="4"/>
        <v>773</v>
      </c>
    </row>
    <row r="41" spans="2:10" ht="19.5" customHeight="1" thickBot="1">
      <c r="B41" s="14"/>
      <c r="C41" s="197" t="s">
        <v>328</v>
      </c>
      <c r="D41" s="57">
        <v>1</v>
      </c>
      <c r="E41" s="58">
        <v>13</v>
      </c>
      <c r="F41" s="71">
        <v>7700095100</v>
      </c>
      <c r="G41" s="80">
        <v>850</v>
      </c>
      <c r="H41" s="85">
        <f>'Приложение 8'!H63</f>
        <v>1098</v>
      </c>
      <c r="I41" s="85">
        <f>'Приложение 8'!I63</f>
        <v>773</v>
      </c>
      <c r="J41" s="85">
        <f>'Приложение 8'!J63</f>
        <v>773</v>
      </c>
    </row>
    <row r="42" spans="2:10" ht="18" customHeight="1" thickBot="1">
      <c r="B42" s="8"/>
      <c r="C42" s="6" t="s">
        <v>61</v>
      </c>
      <c r="D42" s="55">
        <v>2</v>
      </c>
      <c r="E42" s="56">
        <v>0</v>
      </c>
      <c r="F42" s="68">
        <v>0</v>
      </c>
      <c r="G42" s="78">
        <v>0</v>
      </c>
      <c r="H42" s="84">
        <f t="shared" ref="H42:J43" si="5">H43</f>
        <v>104800</v>
      </c>
      <c r="I42" s="84">
        <f t="shared" si="5"/>
        <v>108300</v>
      </c>
      <c r="J42" s="84">
        <f t="shared" si="5"/>
        <v>112100</v>
      </c>
    </row>
    <row r="43" spans="2:10" ht="21.75" customHeight="1" thickBot="1">
      <c r="B43" s="8"/>
      <c r="C43" s="6" t="s">
        <v>62</v>
      </c>
      <c r="D43" s="62">
        <v>2</v>
      </c>
      <c r="E43" s="63">
        <v>3</v>
      </c>
      <c r="F43" s="74">
        <v>0</v>
      </c>
      <c r="G43" s="81">
        <v>0</v>
      </c>
      <c r="H43" s="86">
        <f t="shared" si="5"/>
        <v>104800</v>
      </c>
      <c r="I43" s="86">
        <f t="shared" si="5"/>
        <v>108300</v>
      </c>
      <c r="J43" s="86">
        <f t="shared" si="5"/>
        <v>112100</v>
      </c>
    </row>
    <row r="44" spans="2:10" ht="28.5" customHeight="1" thickBot="1">
      <c r="B44" s="8"/>
      <c r="C44" s="197" t="s">
        <v>325</v>
      </c>
      <c r="D44" s="64">
        <v>2</v>
      </c>
      <c r="E44" s="65">
        <v>3</v>
      </c>
      <c r="F44" s="75">
        <v>69000000000</v>
      </c>
      <c r="G44" s="82">
        <v>0</v>
      </c>
      <c r="H44" s="87">
        <f>H45</f>
        <v>104800</v>
      </c>
      <c r="I44" s="87">
        <f>I45</f>
        <v>108300</v>
      </c>
      <c r="J44" s="87">
        <f>J45</f>
        <v>112100</v>
      </c>
    </row>
    <row r="45" spans="2:10" ht="23.25" customHeight="1" thickBot="1">
      <c r="B45" s="8"/>
      <c r="C45" s="197" t="s">
        <v>63</v>
      </c>
      <c r="D45" s="66">
        <v>2</v>
      </c>
      <c r="E45" s="66">
        <v>3</v>
      </c>
      <c r="F45" s="70">
        <v>6920000000</v>
      </c>
      <c r="G45" s="83">
        <v>0</v>
      </c>
      <c r="H45" s="87">
        <f>H47+H48</f>
        <v>104800</v>
      </c>
      <c r="I45" s="87">
        <f>I46</f>
        <v>108300</v>
      </c>
      <c r="J45" s="87">
        <f>J46</f>
        <v>112100</v>
      </c>
    </row>
    <row r="46" spans="2:10" ht="27" customHeight="1" thickBot="1">
      <c r="B46" s="8"/>
      <c r="C46" s="197" t="s">
        <v>409</v>
      </c>
      <c r="D46" s="66">
        <v>2</v>
      </c>
      <c r="E46" s="66">
        <v>3</v>
      </c>
      <c r="F46" s="70">
        <v>6920051180</v>
      </c>
      <c r="G46" s="83">
        <v>0</v>
      </c>
      <c r="H46" s="87">
        <f>H47+H48</f>
        <v>104800</v>
      </c>
      <c r="I46" s="87">
        <f>I47+I48</f>
        <v>108300</v>
      </c>
      <c r="J46" s="87">
        <f>J47+J48</f>
        <v>112100</v>
      </c>
    </row>
    <row r="47" spans="2:10" ht="18" customHeight="1" thickBot="1">
      <c r="B47" s="8"/>
      <c r="C47" s="197" t="s">
        <v>56</v>
      </c>
      <c r="D47" s="64">
        <v>2</v>
      </c>
      <c r="E47" s="65">
        <v>3</v>
      </c>
      <c r="F47" s="71">
        <v>6920051180</v>
      </c>
      <c r="G47" s="83">
        <v>120</v>
      </c>
      <c r="H47" s="87">
        <f>'Приложение 8'!H71</f>
        <v>104160</v>
      </c>
      <c r="I47" s="87">
        <f>'Приложение 8'!I71</f>
        <v>104160</v>
      </c>
      <c r="J47" s="87">
        <f>'Приложение 8'!J71</f>
        <v>104160</v>
      </c>
    </row>
    <row r="48" spans="2:10" ht="16.5" customHeight="1" thickBot="1">
      <c r="B48" s="8"/>
      <c r="C48" s="6" t="s">
        <v>408</v>
      </c>
      <c r="D48" s="64">
        <v>2</v>
      </c>
      <c r="E48" s="65">
        <v>3</v>
      </c>
      <c r="F48" s="71">
        <v>6920051180</v>
      </c>
      <c r="G48" s="83">
        <v>240</v>
      </c>
      <c r="H48" s="87">
        <f>'Приложение 8'!H75</f>
        <v>640</v>
      </c>
      <c r="I48" s="87">
        <f>'Приложение 8'!I75</f>
        <v>4140</v>
      </c>
      <c r="J48" s="87">
        <f>'Приложение 8'!J75</f>
        <v>7940</v>
      </c>
    </row>
    <row r="49" spans="2:10" ht="18" customHeight="1" thickBot="1">
      <c r="B49" s="8"/>
      <c r="C49" s="6" t="s">
        <v>64</v>
      </c>
      <c r="D49" s="55">
        <v>3</v>
      </c>
      <c r="E49" s="56">
        <v>0</v>
      </c>
      <c r="F49" s="68">
        <v>0</v>
      </c>
      <c r="G49" s="78">
        <v>0</v>
      </c>
      <c r="H49" s="84">
        <f>H50</f>
        <v>126024.95</v>
      </c>
      <c r="I49" s="84">
        <f>I50</f>
        <v>90000</v>
      </c>
      <c r="J49" s="84">
        <f>J50</f>
        <v>72285</v>
      </c>
    </row>
    <row r="50" spans="2:10" ht="27.75" customHeight="1" thickBot="1">
      <c r="B50" s="8"/>
      <c r="C50" s="6" t="s">
        <v>385</v>
      </c>
      <c r="D50" s="54">
        <v>3</v>
      </c>
      <c r="E50" s="54">
        <v>10</v>
      </c>
      <c r="F50" s="67">
        <v>0</v>
      </c>
      <c r="G50" s="77">
        <v>0</v>
      </c>
      <c r="H50" s="84">
        <f t="shared" ref="H50:I53" si="6">H51</f>
        <v>126024.95</v>
      </c>
      <c r="I50" s="84">
        <f t="shared" si="6"/>
        <v>90000</v>
      </c>
      <c r="J50" s="84">
        <f>J51</f>
        <v>72285</v>
      </c>
    </row>
    <row r="51" spans="2:10" ht="34.5" customHeight="1" thickBot="1">
      <c r="B51" s="8"/>
      <c r="C51" s="197" t="s">
        <v>325</v>
      </c>
      <c r="D51" s="59">
        <v>3</v>
      </c>
      <c r="E51" s="59">
        <v>10</v>
      </c>
      <c r="F51" s="76">
        <v>69000000000</v>
      </c>
      <c r="G51" s="80">
        <v>0</v>
      </c>
      <c r="H51" s="85">
        <f t="shared" si="6"/>
        <v>126024.95</v>
      </c>
      <c r="I51" s="85">
        <f t="shared" si="6"/>
        <v>90000</v>
      </c>
      <c r="J51" s="85">
        <f>J52</f>
        <v>72285</v>
      </c>
    </row>
    <row r="52" spans="2:10" ht="33.75" customHeight="1" thickBot="1">
      <c r="B52" s="8"/>
      <c r="C52" s="197" t="s">
        <v>66</v>
      </c>
      <c r="D52" s="59">
        <v>3</v>
      </c>
      <c r="E52" s="59">
        <v>10</v>
      </c>
      <c r="F52" s="70">
        <v>6930000000</v>
      </c>
      <c r="G52" s="80">
        <v>0</v>
      </c>
      <c r="H52" s="85">
        <f t="shared" si="6"/>
        <v>126024.95</v>
      </c>
      <c r="I52" s="85">
        <f t="shared" si="6"/>
        <v>90000</v>
      </c>
      <c r="J52" s="85">
        <f>J53</f>
        <v>72285</v>
      </c>
    </row>
    <row r="53" spans="2:10" ht="33.75" customHeight="1" thickBot="1">
      <c r="B53" s="8"/>
      <c r="C53" s="197" t="s">
        <v>85</v>
      </c>
      <c r="D53" s="59">
        <v>3</v>
      </c>
      <c r="E53" s="59">
        <v>10</v>
      </c>
      <c r="F53" s="70">
        <v>6930095020</v>
      </c>
      <c r="G53" s="80">
        <v>0</v>
      </c>
      <c r="H53" s="85">
        <f t="shared" si="6"/>
        <v>126024.95</v>
      </c>
      <c r="I53" s="85">
        <f t="shared" si="6"/>
        <v>90000</v>
      </c>
      <c r="J53" s="85">
        <f>J54</f>
        <v>72285</v>
      </c>
    </row>
    <row r="54" spans="2:10" ht="18" customHeight="1" thickBot="1">
      <c r="B54" s="8"/>
      <c r="C54" s="197" t="s">
        <v>381</v>
      </c>
      <c r="D54" s="57">
        <v>3</v>
      </c>
      <c r="E54" s="58">
        <v>10</v>
      </c>
      <c r="F54" s="71">
        <v>6930095020</v>
      </c>
      <c r="G54" s="80">
        <v>240</v>
      </c>
      <c r="H54" s="85">
        <f>'Приложение 8'!H83</f>
        <v>126024.95</v>
      </c>
      <c r="I54" s="85">
        <f>'Приложение 8'!I83</f>
        <v>90000</v>
      </c>
      <c r="J54" s="85">
        <f>'Приложение 8'!J83</f>
        <v>72285</v>
      </c>
    </row>
    <row r="55" spans="2:10" ht="18.75" customHeight="1" thickBot="1">
      <c r="B55" s="8"/>
      <c r="C55" s="6" t="s">
        <v>67</v>
      </c>
      <c r="D55" s="55">
        <v>4</v>
      </c>
      <c r="E55" s="56">
        <v>0</v>
      </c>
      <c r="F55" s="68">
        <v>0</v>
      </c>
      <c r="G55" s="78">
        <v>0</v>
      </c>
      <c r="H55" s="84">
        <f>H56</f>
        <v>2001441.56</v>
      </c>
      <c r="I55" s="84">
        <f t="shared" ref="H55:J59" si="7">I56</f>
        <v>316000</v>
      </c>
      <c r="J55" s="84">
        <f>J56+J63</f>
        <v>684000</v>
      </c>
    </row>
    <row r="56" spans="2:10" ht="19.5" customHeight="1" thickBot="1">
      <c r="B56" s="8"/>
      <c r="C56" s="6" t="s">
        <v>44</v>
      </c>
      <c r="D56" s="55">
        <v>4</v>
      </c>
      <c r="E56" s="56">
        <v>9</v>
      </c>
      <c r="F56" s="68">
        <v>0</v>
      </c>
      <c r="G56" s="78">
        <v>0</v>
      </c>
      <c r="H56" s="84">
        <f t="shared" si="7"/>
        <v>2001441.56</v>
      </c>
      <c r="I56" s="84">
        <f t="shared" si="7"/>
        <v>316000</v>
      </c>
      <c r="J56" s="84">
        <f t="shared" si="7"/>
        <v>321000</v>
      </c>
    </row>
    <row r="57" spans="2:10" ht="27.75" customHeight="1" thickBot="1">
      <c r="B57" s="8"/>
      <c r="C57" s="197" t="s">
        <v>325</v>
      </c>
      <c r="D57" s="57">
        <v>4</v>
      </c>
      <c r="E57" s="58">
        <v>9</v>
      </c>
      <c r="F57" s="69">
        <v>69000000000</v>
      </c>
      <c r="G57" s="79">
        <v>0</v>
      </c>
      <c r="H57" s="85">
        <f t="shared" si="7"/>
        <v>2001441.56</v>
      </c>
      <c r="I57" s="85">
        <f t="shared" si="7"/>
        <v>316000</v>
      </c>
      <c r="J57" s="85">
        <f t="shared" si="7"/>
        <v>321000</v>
      </c>
    </row>
    <row r="58" spans="2:10" ht="33.75" customHeight="1" thickBot="1">
      <c r="B58" s="8"/>
      <c r="C58" s="197" t="s">
        <v>68</v>
      </c>
      <c r="D58" s="59">
        <v>4</v>
      </c>
      <c r="E58" s="59">
        <v>9</v>
      </c>
      <c r="F58" s="70">
        <v>6940000000</v>
      </c>
      <c r="G58" s="80">
        <v>0</v>
      </c>
      <c r="H58" s="85">
        <f>H59+H61</f>
        <v>2001441.56</v>
      </c>
      <c r="I58" s="85">
        <f t="shared" si="7"/>
        <v>316000</v>
      </c>
      <c r="J58" s="85">
        <f t="shared" si="7"/>
        <v>321000</v>
      </c>
    </row>
    <row r="59" spans="2:10" ht="25.5" customHeight="1" thickBot="1">
      <c r="B59" s="8"/>
      <c r="C59" s="6" t="s">
        <v>76</v>
      </c>
      <c r="D59" s="59">
        <v>4</v>
      </c>
      <c r="E59" s="59">
        <v>9</v>
      </c>
      <c r="F59" s="70">
        <v>6940095280</v>
      </c>
      <c r="G59" s="80">
        <v>0</v>
      </c>
      <c r="H59" s="85">
        <f t="shared" si="7"/>
        <v>357596.56</v>
      </c>
      <c r="I59" s="85">
        <f t="shared" si="7"/>
        <v>316000</v>
      </c>
      <c r="J59" s="85">
        <f t="shared" si="7"/>
        <v>321000</v>
      </c>
    </row>
    <row r="60" spans="2:10" ht="22.5" customHeight="1" thickBot="1">
      <c r="B60" s="8"/>
      <c r="C60" s="286" t="s">
        <v>381</v>
      </c>
      <c r="D60" s="252">
        <v>4</v>
      </c>
      <c r="E60" s="252">
        <v>9</v>
      </c>
      <c r="F60" s="253">
        <v>6940095280</v>
      </c>
      <c r="G60" s="254">
        <v>240</v>
      </c>
      <c r="H60" s="255">
        <f>'Приложение 8'!H91</f>
        <v>357596.56</v>
      </c>
      <c r="I60" s="255">
        <f>'Приложение 8'!I91</f>
        <v>316000</v>
      </c>
      <c r="J60" s="255">
        <f>'Приложение 8'!J91</f>
        <v>321000</v>
      </c>
    </row>
    <row r="61" spans="2:10" ht="45" customHeight="1" thickBot="1">
      <c r="B61" s="8"/>
      <c r="C61" s="287" t="s">
        <v>410</v>
      </c>
      <c r="D61" s="283">
        <v>4</v>
      </c>
      <c r="E61" s="283">
        <v>9</v>
      </c>
      <c r="F61" s="73" t="s">
        <v>380</v>
      </c>
      <c r="G61" s="288">
        <v>0</v>
      </c>
      <c r="H61" s="284">
        <f>H62</f>
        <v>1643845</v>
      </c>
      <c r="I61" s="284">
        <v>0</v>
      </c>
      <c r="J61" s="284">
        <v>0</v>
      </c>
    </row>
    <row r="62" spans="2:10" ht="22.5" customHeight="1" thickBot="1">
      <c r="B62" s="8"/>
      <c r="C62" s="251" t="s">
        <v>381</v>
      </c>
      <c r="D62" s="256">
        <v>4</v>
      </c>
      <c r="E62" s="59">
        <v>9</v>
      </c>
      <c r="F62" s="70" t="s">
        <v>380</v>
      </c>
      <c r="G62" s="80">
        <v>240</v>
      </c>
      <c r="H62" s="85">
        <v>1643845</v>
      </c>
      <c r="I62" s="284">
        <v>0</v>
      </c>
      <c r="J62" s="284">
        <v>0</v>
      </c>
    </row>
    <row r="63" spans="2:10" ht="30" customHeight="1" thickBot="1">
      <c r="B63" s="8"/>
      <c r="C63" s="257" t="s">
        <v>376</v>
      </c>
      <c r="D63" s="258">
        <v>4</v>
      </c>
      <c r="E63" s="258">
        <v>12</v>
      </c>
      <c r="F63" s="261">
        <v>0</v>
      </c>
      <c r="G63" s="259">
        <v>0</v>
      </c>
      <c r="H63" s="260">
        <v>0</v>
      </c>
      <c r="I63" s="260">
        <v>0</v>
      </c>
      <c r="J63" s="260">
        <f>J64</f>
        <v>363000</v>
      </c>
    </row>
    <row r="64" spans="2:10" ht="30" customHeight="1" thickBot="1">
      <c r="B64" s="8"/>
      <c r="C64" s="251" t="s">
        <v>382</v>
      </c>
      <c r="D64" s="283">
        <v>4</v>
      </c>
      <c r="E64" s="58">
        <v>12</v>
      </c>
      <c r="F64" s="69">
        <v>6900000000</v>
      </c>
      <c r="G64" s="79">
        <v>0</v>
      </c>
      <c r="H64" s="284">
        <v>0</v>
      </c>
      <c r="I64" s="284">
        <v>0</v>
      </c>
      <c r="J64" s="85">
        <f>J65</f>
        <v>363000</v>
      </c>
    </row>
    <row r="65" spans="2:10" ht="30" customHeight="1" thickBot="1">
      <c r="B65" s="8"/>
      <c r="C65" s="251" t="s">
        <v>372</v>
      </c>
      <c r="D65" s="283">
        <v>4</v>
      </c>
      <c r="E65" s="58">
        <v>12</v>
      </c>
      <c r="F65" s="69">
        <v>6990000000</v>
      </c>
      <c r="G65" s="79">
        <v>0</v>
      </c>
      <c r="H65" s="284">
        <v>0</v>
      </c>
      <c r="I65" s="284">
        <v>0</v>
      </c>
      <c r="J65" s="85">
        <f>J66</f>
        <v>363000</v>
      </c>
    </row>
    <row r="66" spans="2:10" ht="39" customHeight="1" thickBot="1">
      <c r="B66" s="8"/>
      <c r="C66" s="251" t="s">
        <v>388</v>
      </c>
      <c r="D66" s="256">
        <v>4</v>
      </c>
      <c r="E66" s="58">
        <v>12</v>
      </c>
      <c r="F66" s="69" t="s">
        <v>384</v>
      </c>
      <c r="G66" s="79">
        <v>0</v>
      </c>
      <c r="H66" s="284">
        <v>0</v>
      </c>
      <c r="I66" s="284">
        <v>0</v>
      </c>
      <c r="J66" s="85">
        <f>J67</f>
        <v>363000</v>
      </c>
    </row>
    <row r="67" spans="2:10" ht="39" customHeight="1" thickBot="1">
      <c r="B67" s="8"/>
      <c r="C67" s="251" t="s">
        <v>381</v>
      </c>
      <c r="D67" s="283">
        <v>4</v>
      </c>
      <c r="E67" s="58">
        <v>12</v>
      </c>
      <c r="F67" s="69" t="s">
        <v>384</v>
      </c>
      <c r="G67" s="79">
        <v>240</v>
      </c>
      <c r="H67" s="85">
        <v>0</v>
      </c>
      <c r="I67" s="85">
        <v>0</v>
      </c>
      <c r="J67" s="85">
        <v>363000</v>
      </c>
    </row>
    <row r="68" spans="2:10" ht="24" customHeight="1" thickBot="1">
      <c r="B68" s="8"/>
      <c r="C68" s="6" t="s">
        <v>69</v>
      </c>
      <c r="D68" s="55">
        <v>5</v>
      </c>
      <c r="E68" s="56">
        <v>0</v>
      </c>
      <c r="F68" s="68">
        <v>0</v>
      </c>
      <c r="G68" s="78">
        <v>0</v>
      </c>
      <c r="H68" s="84">
        <f t="shared" ref="H68:J71" si="8">H69</f>
        <v>131695.24</v>
      </c>
      <c r="I68" s="84">
        <f t="shared" si="8"/>
        <v>74197</v>
      </c>
      <c r="J68" s="84">
        <f t="shared" si="8"/>
        <v>83197</v>
      </c>
    </row>
    <row r="69" spans="2:10" ht="13.5" thickBot="1">
      <c r="B69" s="8"/>
      <c r="C69" s="6" t="s">
        <v>46</v>
      </c>
      <c r="D69" s="55">
        <v>5</v>
      </c>
      <c r="E69" s="56">
        <v>3</v>
      </c>
      <c r="F69" s="68">
        <v>0</v>
      </c>
      <c r="G69" s="78">
        <v>0</v>
      </c>
      <c r="H69" s="84">
        <f t="shared" si="8"/>
        <v>131695.24</v>
      </c>
      <c r="I69" s="84">
        <f>I70</f>
        <v>74197</v>
      </c>
      <c r="J69" s="84">
        <f t="shared" si="8"/>
        <v>83197</v>
      </c>
    </row>
    <row r="70" spans="2:10" ht="31.5" customHeight="1" thickBot="1">
      <c r="B70" s="8"/>
      <c r="C70" s="197" t="s">
        <v>325</v>
      </c>
      <c r="D70" s="57">
        <v>5</v>
      </c>
      <c r="E70" s="58">
        <v>3</v>
      </c>
      <c r="F70" s="69">
        <v>69000000000</v>
      </c>
      <c r="G70" s="79">
        <v>0</v>
      </c>
      <c r="H70" s="85">
        <f t="shared" si="8"/>
        <v>131695.24</v>
      </c>
      <c r="I70" s="85">
        <f t="shared" si="8"/>
        <v>74197</v>
      </c>
      <c r="J70" s="85">
        <f t="shared" si="8"/>
        <v>83197</v>
      </c>
    </row>
    <row r="71" spans="2:10" ht="23.25" customHeight="1" thickBot="1">
      <c r="B71" s="8"/>
      <c r="C71" s="197" t="s">
        <v>86</v>
      </c>
      <c r="D71" s="59">
        <v>5</v>
      </c>
      <c r="E71" s="59">
        <v>3</v>
      </c>
      <c r="F71" s="70">
        <v>6950000000</v>
      </c>
      <c r="G71" s="80">
        <v>0</v>
      </c>
      <c r="H71" s="85">
        <f>H73+H75</f>
        <v>131695.24</v>
      </c>
      <c r="I71" s="85">
        <f t="shared" si="8"/>
        <v>74197</v>
      </c>
      <c r="J71" s="85">
        <f t="shared" si="8"/>
        <v>83197</v>
      </c>
    </row>
    <row r="72" spans="2:10" ht="25.5" customHeight="1" thickBot="1">
      <c r="B72" s="8"/>
      <c r="C72" s="197" t="s">
        <v>70</v>
      </c>
      <c r="D72" s="59">
        <v>5</v>
      </c>
      <c r="E72" s="59">
        <v>3</v>
      </c>
      <c r="F72" s="70">
        <v>6950095310</v>
      </c>
      <c r="G72" s="80">
        <v>0</v>
      </c>
      <c r="H72" s="85">
        <f>H73</f>
        <v>131695.24</v>
      </c>
      <c r="I72" s="85">
        <f>I73</f>
        <v>74197</v>
      </c>
      <c r="J72" s="85">
        <f>J73</f>
        <v>83197</v>
      </c>
    </row>
    <row r="73" spans="2:10" ht="15" customHeight="1" thickBot="1">
      <c r="B73" s="8"/>
      <c r="C73" s="197" t="s">
        <v>381</v>
      </c>
      <c r="D73" s="57">
        <v>5</v>
      </c>
      <c r="E73" s="58">
        <v>3</v>
      </c>
      <c r="F73" s="71">
        <v>6950095310</v>
      </c>
      <c r="G73" s="80">
        <v>240</v>
      </c>
      <c r="H73" s="85">
        <f>'Приложение 8'!H110</f>
        <v>131695.24</v>
      </c>
      <c r="I73" s="85">
        <f>'Приложение 8'!I110</f>
        <v>74197</v>
      </c>
      <c r="J73" s="85">
        <f>'Приложение 8'!J110</f>
        <v>83197</v>
      </c>
    </row>
    <row r="74" spans="2:10" ht="30.75" hidden="1" customHeight="1" thickBot="1">
      <c r="B74" s="8"/>
      <c r="C74" s="197" t="str">
        <f>'Приложение 8'!B112</f>
        <v xml:space="preserve">Приоритетный проект "Капитальный ремонт ограждения кладбища в деревне Сияльтугай, улица Светлая, 1А, Саракташского района, Оренбургской области" (Реализация инициативных проектов)
</v>
      </c>
      <c r="D74" s="57">
        <v>5</v>
      </c>
      <c r="E74" s="58">
        <v>3</v>
      </c>
      <c r="F74" s="71" t="str">
        <f>'Приложение 8'!F113</f>
        <v>695П5S1401</v>
      </c>
      <c r="G74" s="80">
        <v>200</v>
      </c>
      <c r="H74" s="85">
        <f>'Приложение 8'!H113</f>
        <v>0</v>
      </c>
      <c r="I74" s="85">
        <f>'Приложение 8'!I113</f>
        <v>0</v>
      </c>
      <c r="J74" s="85">
        <f>'Приложение 8'!J113</f>
        <v>0</v>
      </c>
    </row>
    <row r="75" spans="2:10" ht="17.25" hidden="1" customHeight="1" thickBot="1">
      <c r="B75" s="8"/>
      <c r="C75" s="197" t="str">
        <f>'Приложение 8'!B113</f>
        <v>Иные закупки товаров, работ и услуг для государственных (муниципальных) нужд</v>
      </c>
      <c r="D75" s="57">
        <v>5</v>
      </c>
      <c r="E75" s="58">
        <v>3</v>
      </c>
      <c r="F75" s="71" t="str">
        <f>'Приложение 8'!F114</f>
        <v>695П5S1401</v>
      </c>
      <c r="G75" s="80">
        <v>240</v>
      </c>
      <c r="H75" s="85">
        <f>'Приложение 8'!H114</f>
        <v>0</v>
      </c>
      <c r="I75" s="85">
        <f>'Приложение 8'!I114</f>
        <v>0</v>
      </c>
      <c r="J75" s="85">
        <f>'Приложение 8'!J114</f>
        <v>0</v>
      </c>
    </row>
    <row r="76" spans="2:10" ht="19.5" customHeight="1" thickBot="1">
      <c r="B76" s="8"/>
      <c r="C76" s="198" t="s">
        <v>71</v>
      </c>
      <c r="D76" s="62">
        <v>8</v>
      </c>
      <c r="E76" s="63">
        <v>0</v>
      </c>
      <c r="F76" s="74">
        <v>0</v>
      </c>
      <c r="G76" s="81">
        <v>0</v>
      </c>
      <c r="H76" s="86">
        <f>H77</f>
        <v>1721265.04</v>
      </c>
      <c r="I76" s="86">
        <f>I77</f>
        <v>1428560</v>
      </c>
      <c r="J76" s="86">
        <f t="shared" ref="I76:J78" si="9">J77</f>
        <v>1438560</v>
      </c>
    </row>
    <row r="77" spans="2:10" ht="13.5" thickBot="1">
      <c r="B77" s="8"/>
      <c r="C77" s="6" t="s">
        <v>47</v>
      </c>
      <c r="D77" s="55">
        <v>8</v>
      </c>
      <c r="E77" s="56">
        <v>1</v>
      </c>
      <c r="F77" s="68">
        <v>0</v>
      </c>
      <c r="G77" s="78">
        <v>0</v>
      </c>
      <c r="H77" s="84">
        <f>H78</f>
        <v>1721265.04</v>
      </c>
      <c r="I77" s="84">
        <f t="shared" si="9"/>
        <v>1428560</v>
      </c>
      <c r="J77" s="84">
        <f t="shared" si="9"/>
        <v>1438560</v>
      </c>
    </row>
    <row r="78" spans="2:10" ht="34.5" customHeight="1" thickBot="1">
      <c r="B78" s="8"/>
      <c r="C78" s="197" t="s">
        <v>325</v>
      </c>
      <c r="D78" s="57">
        <v>8</v>
      </c>
      <c r="E78" s="58">
        <v>1</v>
      </c>
      <c r="F78" s="69">
        <v>69000000000</v>
      </c>
      <c r="G78" s="79">
        <v>0</v>
      </c>
      <c r="H78" s="85">
        <f>H79</f>
        <v>1721265.04</v>
      </c>
      <c r="I78" s="85">
        <f t="shared" si="9"/>
        <v>1428560</v>
      </c>
      <c r="J78" s="85">
        <f t="shared" si="9"/>
        <v>1438560</v>
      </c>
    </row>
    <row r="79" spans="2:10" ht="16.5" customHeight="1" thickBot="1">
      <c r="B79" s="8"/>
      <c r="C79" s="197" t="s">
        <v>72</v>
      </c>
      <c r="D79" s="59">
        <v>8</v>
      </c>
      <c r="E79" s="59">
        <v>1</v>
      </c>
      <c r="F79" s="70">
        <v>6960000000</v>
      </c>
      <c r="G79" s="80">
        <v>0</v>
      </c>
      <c r="H79" s="85">
        <f>H82+H80+H86+H84</f>
        <v>1721265.04</v>
      </c>
      <c r="I79" s="85">
        <f>I82+I81+I86+I84</f>
        <v>1428560</v>
      </c>
      <c r="J79" s="85">
        <f>J82+J80+J86+J84</f>
        <v>1438560</v>
      </c>
    </row>
    <row r="80" spans="2:10" ht="24" hidden="1" customHeight="1" thickBot="1">
      <c r="B80" s="8"/>
      <c r="C80" s="197" t="s">
        <v>329</v>
      </c>
      <c r="D80" s="59">
        <v>8</v>
      </c>
      <c r="E80" s="59">
        <v>1</v>
      </c>
      <c r="F80" s="70">
        <v>6960095220</v>
      </c>
      <c r="G80" s="80">
        <v>0</v>
      </c>
      <c r="H80" s="85">
        <f>H81</f>
        <v>0</v>
      </c>
      <c r="I80" s="85">
        <f>I81</f>
        <v>0</v>
      </c>
      <c r="J80" s="85">
        <f>J81</f>
        <v>0</v>
      </c>
    </row>
    <row r="81" spans="2:10" ht="26.25" hidden="1" customHeight="1" thickBot="1">
      <c r="B81" s="8"/>
      <c r="C81" s="197" t="s">
        <v>322</v>
      </c>
      <c r="D81" s="59">
        <v>8</v>
      </c>
      <c r="E81" s="59">
        <v>1</v>
      </c>
      <c r="F81" s="70">
        <v>6960095220</v>
      </c>
      <c r="G81" s="80">
        <v>240</v>
      </c>
      <c r="H81" s="85"/>
      <c r="I81" s="85"/>
      <c r="J81" s="85"/>
    </row>
    <row r="82" spans="2:10" ht="32.25" customHeight="1" thickBot="1">
      <c r="B82" s="13"/>
      <c r="C82" s="10" t="s">
        <v>426</v>
      </c>
      <c r="D82" s="59">
        <v>8</v>
      </c>
      <c r="E82" s="59">
        <v>1</v>
      </c>
      <c r="F82" s="70">
        <v>6960075080</v>
      </c>
      <c r="G82" s="80">
        <v>0</v>
      </c>
      <c r="H82" s="85">
        <f>H83</f>
        <v>1108400</v>
      </c>
      <c r="I82" s="85">
        <f>I83</f>
        <v>1288560</v>
      </c>
      <c r="J82" s="85">
        <f>J83</f>
        <v>1288560</v>
      </c>
    </row>
    <row r="83" spans="2:10" ht="17.25" customHeight="1" thickBot="1">
      <c r="B83" s="13"/>
      <c r="C83" s="10" t="s">
        <v>60</v>
      </c>
      <c r="D83" s="59">
        <v>8</v>
      </c>
      <c r="E83" s="59">
        <v>1</v>
      </c>
      <c r="F83" s="70">
        <v>6960075080</v>
      </c>
      <c r="G83" s="80">
        <v>540</v>
      </c>
      <c r="H83" s="85">
        <f>'Приложение 8'!H121</f>
        <v>1108400</v>
      </c>
      <c r="I83" s="85">
        <f>'Приложение 8'!I121</f>
        <v>1288560</v>
      </c>
      <c r="J83" s="85">
        <f>'Приложение 8'!J121</f>
        <v>1288560</v>
      </c>
    </row>
    <row r="84" spans="2:10" ht="27" customHeight="1" thickBot="1">
      <c r="B84" s="13"/>
      <c r="C84" s="197" t="s">
        <v>329</v>
      </c>
      <c r="D84" s="59">
        <v>8</v>
      </c>
      <c r="E84" s="59">
        <v>1</v>
      </c>
      <c r="F84" s="70">
        <v>6960095220</v>
      </c>
      <c r="G84" s="80">
        <v>0</v>
      </c>
      <c r="H84" s="85">
        <f>H85</f>
        <v>432705.04000000004</v>
      </c>
      <c r="I84" s="85">
        <f>I85</f>
        <v>140000</v>
      </c>
      <c r="J84" s="85">
        <f>J85</f>
        <v>150000</v>
      </c>
    </row>
    <row r="85" spans="2:10" ht="17.25" customHeight="1" thickBot="1">
      <c r="B85" s="13"/>
      <c r="C85" s="197" t="s">
        <v>322</v>
      </c>
      <c r="D85" s="59">
        <v>8</v>
      </c>
      <c r="E85" s="59">
        <v>1</v>
      </c>
      <c r="F85" s="70">
        <v>6960095220</v>
      </c>
      <c r="G85" s="80">
        <v>240</v>
      </c>
      <c r="H85" s="85">
        <f>'Приложение 8'!H124</f>
        <v>432705.04000000004</v>
      </c>
      <c r="I85" s="85">
        <f>'Приложение 8'!I124</f>
        <v>140000</v>
      </c>
      <c r="J85" s="85">
        <f>'Приложение 8'!J124</f>
        <v>150000</v>
      </c>
    </row>
    <row r="86" spans="2:10" ht="17.25" customHeight="1" thickBot="1">
      <c r="B86" s="13"/>
      <c r="C86" s="10" t="s">
        <v>369</v>
      </c>
      <c r="D86" s="59">
        <v>8</v>
      </c>
      <c r="E86" s="59">
        <v>1</v>
      </c>
      <c r="F86" s="70">
        <v>6960097030</v>
      </c>
      <c r="G86" s="80">
        <v>0</v>
      </c>
      <c r="H86" s="85">
        <f>H87</f>
        <v>180160</v>
      </c>
      <c r="I86" s="85">
        <f>I87</f>
        <v>0</v>
      </c>
      <c r="J86" s="85">
        <f>J87</f>
        <v>0</v>
      </c>
    </row>
    <row r="87" spans="2:10" ht="17.25" customHeight="1" thickBot="1">
      <c r="B87" s="13"/>
      <c r="C87" s="10" t="s">
        <v>60</v>
      </c>
      <c r="D87" s="59">
        <v>8</v>
      </c>
      <c r="E87" s="59">
        <v>1</v>
      </c>
      <c r="F87" s="70">
        <v>6960097030</v>
      </c>
      <c r="G87" s="80">
        <v>540</v>
      </c>
      <c r="H87" s="85">
        <f>'Приложение 8'!H132</f>
        <v>180160</v>
      </c>
      <c r="I87" s="85">
        <f>'Приложение 8'!I132</f>
        <v>0</v>
      </c>
      <c r="J87" s="85">
        <f>'Приложение 8'!J132</f>
        <v>0</v>
      </c>
    </row>
    <row r="88" spans="2:10" ht="13.5" thickBot="1">
      <c r="B88" s="13"/>
      <c r="C88" s="4" t="s">
        <v>74</v>
      </c>
      <c r="D88" s="11"/>
      <c r="E88" s="11"/>
      <c r="F88" s="9"/>
      <c r="G88" s="7"/>
      <c r="H88" s="84">
        <f>H8+H42+H49+H55+H68+H76</f>
        <v>6771435.5700000003</v>
      </c>
      <c r="I88" s="84">
        <f>I8+I42+I49+I55+I68+I76</f>
        <v>4182300</v>
      </c>
      <c r="J88" s="84">
        <f>J8+J42+J49+J55+J68+J76</f>
        <v>4563200</v>
      </c>
    </row>
    <row r="89" spans="2:10">
      <c r="B89" s="2"/>
    </row>
    <row r="90" spans="2:10">
      <c r="B90" s="2"/>
    </row>
  </sheetData>
  <mergeCells count="5">
    <mergeCell ref="B1:J1"/>
    <mergeCell ref="B2:J2"/>
    <mergeCell ref="B3:J3"/>
    <mergeCell ref="B4:J4"/>
    <mergeCell ref="B5:J5"/>
  </mergeCells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topLeftCell="B1" zoomScale="90" zoomScaleNormal="90" zoomScaleSheetLayoutView="90" workbookViewId="0">
      <selection activeCell="B3" sqref="B3:J3"/>
    </sheetView>
  </sheetViews>
  <sheetFormatPr defaultRowHeight="15"/>
  <cols>
    <col min="1" max="1" width="0.5703125" hidden="1" customWidth="1"/>
    <col min="2" max="2" width="89.42578125" customWidth="1"/>
    <col min="3" max="3" width="6.5703125" customWidth="1"/>
    <col min="4" max="4" width="5.5703125" customWidth="1"/>
    <col min="5" max="5" width="4.7109375" customWidth="1"/>
    <col min="6" max="6" width="14.5703125" customWidth="1"/>
    <col min="7" max="7" width="5.140625" customWidth="1"/>
    <col min="8" max="8" width="13.140625" customWidth="1"/>
    <col min="9" max="9" width="13.5703125" customWidth="1"/>
    <col min="10" max="10" width="17.5703125" customWidth="1"/>
  </cols>
  <sheetData>
    <row r="1" spans="2:10">
      <c r="B1" s="353" t="s">
        <v>411</v>
      </c>
      <c r="C1" s="353"/>
      <c r="D1" s="353"/>
      <c r="E1" s="353"/>
      <c r="F1" s="353"/>
      <c r="G1" s="353"/>
      <c r="H1" s="353"/>
      <c r="I1" s="353"/>
      <c r="J1" s="353"/>
    </row>
    <row r="2" spans="2:10">
      <c r="B2" s="353" t="s">
        <v>49</v>
      </c>
      <c r="C2" s="353"/>
      <c r="D2" s="353"/>
      <c r="E2" s="353"/>
      <c r="F2" s="353"/>
      <c r="G2" s="353"/>
      <c r="H2" s="353"/>
      <c r="I2" s="353"/>
      <c r="J2" s="353"/>
    </row>
    <row r="3" spans="2:10">
      <c r="B3" s="353" t="s">
        <v>50</v>
      </c>
      <c r="C3" s="353"/>
      <c r="D3" s="353"/>
      <c r="E3" s="353"/>
      <c r="F3" s="353"/>
      <c r="G3" s="353"/>
      <c r="H3" s="353"/>
      <c r="I3" s="353"/>
      <c r="J3" s="353"/>
    </row>
    <row r="4" spans="2:10">
      <c r="B4" s="353" t="s">
        <v>438</v>
      </c>
      <c r="C4" s="353"/>
      <c r="D4" s="353"/>
      <c r="E4" s="353"/>
      <c r="F4" s="353"/>
      <c r="G4" s="353"/>
      <c r="H4" s="353"/>
      <c r="I4" s="353"/>
      <c r="J4" s="353"/>
    </row>
    <row r="5" spans="2:10" ht="22.5" customHeight="1">
      <c r="B5" s="355" t="s">
        <v>373</v>
      </c>
      <c r="C5" s="355"/>
      <c r="D5" s="355"/>
      <c r="E5" s="355"/>
      <c r="F5" s="355"/>
      <c r="G5" s="355"/>
      <c r="H5" s="355"/>
      <c r="I5" s="355"/>
      <c r="J5" s="355"/>
    </row>
    <row r="6" spans="2:10" ht="15.75" thickBot="1">
      <c r="B6" s="356"/>
      <c r="C6" s="356"/>
      <c r="D6" s="356"/>
      <c r="E6" s="356"/>
      <c r="F6" s="356"/>
      <c r="G6" s="15"/>
      <c r="H6" s="15"/>
      <c r="I6" s="15"/>
      <c r="J6" s="140" t="s">
        <v>1</v>
      </c>
    </row>
    <row r="7" spans="2:10" ht="15.75" thickBot="1">
      <c r="B7" s="16" t="s">
        <v>51</v>
      </c>
      <c r="C7" s="17" t="s">
        <v>389</v>
      </c>
      <c r="D7" s="199" t="s">
        <v>77</v>
      </c>
      <c r="E7" s="18" t="s">
        <v>78</v>
      </c>
      <c r="F7" s="17" t="s">
        <v>360</v>
      </c>
      <c r="G7" s="19" t="s">
        <v>361</v>
      </c>
      <c r="H7" s="20">
        <v>2022</v>
      </c>
      <c r="I7" s="18">
        <v>2023</v>
      </c>
      <c r="J7" s="18">
        <v>2024</v>
      </c>
    </row>
    <row r="8" spans="2:10" ht="15.75" thickBot="1">
      <c r="B8" s="21">
        <v>1</v>
      </c>
      <c r="C8" s="4">
        <v>2</v>
      </c>
      <c r="D8" s="22">
        <v>3</v>
      </c>
      <c r="E8" s="22">
        <v>4</v>
      </c>
      <c r="F8" s="23">
        <v>5</v>
      </c>
      <c r="G8" s="21">
        <v>6</v>
      </c>
      <c r="H8" s="4">
        <v>7</v>
      </c>
      <c r="I8" s="22">
        <v>8</v>
      </c>
      <c r="J8" s="22">
        <v>9</v>
      </c>
    </row>
    <row r="9" spans="2:10" ht="21.75" customHeight="1" thickBot="1">
      <c r="B9" s="24" t="s">
        <v>79</v>
      </c>
      <c r="C9" s="88">
        <v>0</v>
      </c>
      <c r="D9" s="46">
        <v>0</v>
      </c>
      <c r="E9" s="47">
        <v>0</v>
      </c>
      <c r="F9" s="39">
        <v>0</v>
      </c>
      <c r="G9" s="40">
        <v>0</v>
      </c>
      <c r="H9" s="31">
        <f>H10+H65+H77+H85+H104+H115</f>
        <v>6771435.5700000003</v>
      </c>
      <c r="I9" s="27">
        <f>I133</f>
        <v>4182300</v>
      </c>
      <c r="J9" s="26">
        <f>J133</f>
        <v>4563200</v>
      </c>
    </row>
    <row r="10" spans="2:10" ht="19.5" customHeight="1" thickBot="1">
      <c r="B10" s="24" t="s">
        <v>54</v>
      </c>
      <c r="C10" s="88">
        <v>0</v>
      </c>
      <c r="D10" s="46">
        <v>1</v>
      </c>
      <c r="E10" s="47">
        <v>0</v>
      </c>
      <c r="F10" s="39">
        <v>0</v>
      </c>
      <c r="G10" s="40">
        <v>0</v>
      </c>
      <c r="H10" s="31">
        <f>H11+H24+H48+H54+H59</f>
        <v>2686208.78</v>
      </c>
      <c r="I10" s="27">
        <f>I11+I24+I48+I54+I59</f>
        <v>2165243</v>
      </c>
      <c r="J10" s="26">
        <f>J11+J24+J48+J54+J59</f>
        <v>2173058</v>
      </c>
    </row>
    <row r="11" spans="2:10" ht="33" customHeight="1" thickBot="1">
      <c r="B11" s="24" t="s">
        <v>39</v>
      </c>
      <c r="C11" s="88">
        <v>0</v>
      </c>
      <c r="D11" s="46">
        <v>1</v>
      </c>
      <c r="E11" s="47">
        <v>2</v>
      </c>
      <c r="F11" s="39">
        <v>0</v>
      </c>
      <c r="G11" s="40">
        <v>0</v>
      </c>
      <c r="H11" s="176">
        <f>H12+H19</f>
        <v>844793.19</v>
      </c>
      <c r="I11" s="177">
        <f t="shared" ref="H11:J14" si="0">I12</f>
        <v>782000</v>
      </c>
      <c r="J11" s="178">
        <f t="shared" si="0"/>
        <v>782000</v>
      </c>
    </row>
    <row r="12" spans="2:10" ht="39.75" customHeight="1" thickBot="1">
      <c r="B12" s="28" t="s">
        <v>325</v>
      </c>
      <c r="C12" s="89">
        <v>0</v>
      </c>
      <c r="D12" s="48">
        <v>1</v>
      </c>
      <c r="E12" s="49">
        <v>2</v>
      </c>
      <c r="F12" s="43">
        <v>69000000000</v>
      </c>
      <c r="G12" s="41">
        <v>0</v>
      </c>
      <c r="H12" s="175">
        <f t="shared" si="0"/>
        <v>734085.82</v>
      </c>
      <c r="I12" s="267">
        <f t="shared" si="0"/>
        <v>782000</v>
      </c>
      <c r="J12" s="268">
        <f t="shared" si="0"/>
        <v>782000</v>
      </c>
    </row>
    <row r="13" spans="2:10" ht="41.25" customHeight="1" thickBot="1">
      <c r="B13" s="28" t="s">
        <v>412</v>
      </c>
      <c r="C13" s="89">
        <v>0</v>
      </c>
      <c r="D13" s="48">
        <v>1</v>
      </c>
      <c r="E13" s="49">
        <v>2</v>
      </c>
      <c r="F13" s="43">
        <v>6910000000</v>
      </c>
      <c r="G13" s="41">
        <v>0</v>
      </c>
      <c r="H13" s="175">
        <f t="shared" si="0"/>
        <v>734085.82</v>
      </c>
      <c r="I13" s="267">
        <f t="shared" si="0"/>
        <v>782000</v>
      </c>
      <c r="J13" s="268">
        <f t="shared" si="0"/>
        <v>782000</v>
      </c>
    </row>
    <row r="14" spans="2:10" ht="24" customHeight="1" thickBot="1">
      <c r="B14" s="28" t="s">
        <v>55</v>
      </c>
      <c r="C14" s="89">
        <v>0</v>
      </c>
      <c r="D14" s="48">
        <v>1</v>
      </c>
      <c r="E14" s="49">
        <v>2</v>
      </c>
      <c r="F14" s="43">
        <v>6910010010</v>
      </c>
      <c r="G14" s="41">
        <v>0</v>
      </c>
      <c r="H14" s="175">
        <f t="shared" si="0"/>
        <v>734085.82</v>
      </c>
      <c r="I14" s="267">
        <f t="shared" si="0"/>
        <v>782000</v>
      </c>
      <c r="J14" s="268">
        <f t="shared" si="0"/>
        <v>782000</v>
      </c>
    </row>
    <row r="15" spans="2:10" ht="47.25" customHeight="1" thickBot="1">
      <c r="B15" s="28" t="s">
        <v>428</v>
      </c>
      <c r="C15" s="89">
        <v>0</v>
      </c>
      <c r="D15" s="48">
        <v>1</v>
      </c>
      <c r="E15" s="49">
        <v>2</v>
      </c>
      <c r="F15" s="43">
        <v>6910010010</v>
      </c>
      <c r="G15" s="41">
        <v>100</v>
      </c>
      <c r="H15" s="175">
        <f>H16</f>
        <v>734085.82</v>
      </c>
      <c r="I15" s="267">
        <f>I16</f>
        <v>782000</v>
      </c>
      <c r="J15" s="268">
        <f>J16</f>
        <v>782000</v>
      </c>
    </row>
    <row r="16" spans="2:10" ht="28.5" customHeight="1" thickBot="1">
      <c r="B16" s="28" t="s">
        <v>56</v>
      </c>
      <c r="C16" s="89">
        <v>0</v>
      </c>
      <c r="D16" s="48">
        <v>1</v>
      </c>
      <c r="E16" s="49">
        <v>2</v>
      </c>
      <c r="F16" s="43">
        <v>6910010010</v>
      </c>
      <c r="G16" s="41">
        <v>120</v>
      </c>
      <c r="H16" s="175">
        <f>H17+H18</f>
        <v>734085.82</v>
      </c>
      <c r="I16" s="267">
        <f>I17+I18</f>
        <v>782000</v>
      </c>
      <c r="J16" s="268">
        <f>J17+J18</f>
        <v>782000</v>
      </c>
    </row>
    <row r="17" spans="2:10" ht="23.25" customHeight="1" thickBot="1">
      <c r="B17" s="28" t="s">
        <v>80</v>
      </c>
      <c r="C17" s="89">
        <v>239</v>
      </c>
      <c r="D17" s="48">
        <v>1</v>
      </c>
      <c r="E17" s="49">
        <v>2</v>
      </c>
      <c r="F17" s="43">
        <v>6910010010</v>
      </c>
      <c r="G17" s="41">
        <v>121</v>
      </c>
      <c r="H17" s="175">
        <v>553985.81999999995</v>
      </c>
      <c r="I17" s="267">
        <v>600000</v>
      </c>
      <c r="J17" s="268">
        <v>600000</v>
      </c>
    </row>
    <row r="18" spans="2:10" ht="34.5" customHeight="1" thickBot="1">
      <c r="B18" s="28" t="s">
        <v>81</v>
      </c>
      <c r="C18" s="89">
        <v>239</v>
      </c>
      <c r="D18" s="48">
        <v>1</v>
      </c>
      <c r="E18" s="49">
        <v>2</v>
      </c>
      <c r="F18" s="43">
        <v>6910010010</v>
      </c>
      <c r="G18" s="41">
        <v>129</v>
      </c>
      <c r="H18" s="175">
        <v>180100</v>
      </c>
      <c r="I18" s="267">
        <v>182000</v>
      </c>
      <c r="J18" s="268">
        <v>182000</v>
      </c>
    </row>
    <row r="19" spans="2:10" ht="24" customHeight="1" thickBot="1">
      <c r="B19" s="239" t="s">
        <v>416</v>
      </c>
      <c r="C19" s="240">
        <v>239</v>
      </c>
      <c r="D19" s="241">
        <v>1</v>
      </c>
      <c r="E19" s="47">
        <v>2</v>
      </c>
      <c r="F19" s="243">
        <v>6910097080</v>
      </c>
      <c r="G19" s="244">
        <v>0</v>
      </c>
      <c r="H19" s="176">
        <f>H20</f>
        <v>110707.37</v>
      </c>
      <c r="I19" s="267">
        <v>0</v>
      </c>
      <c r="J19" s="268">
        <v>0</v>
      </c>
    </row>
    <row r="20" spans="2:10" ht="41.25" customHeight="1" thickBot="1">
      <c r="B20" s="245" t="s">
        <v>428</v>
      </c>
      <c r="C20" s="246">
        <v>239</v>
      </c>
      <c r="D20" s="247">
        <v>1</v>
      </c>
      <c r="E20" s="49">
        <v>2</v>
      </c>
      <c r="F20" s="249">
        <v>6910097080</v>
      </c>
      <c r="G20" s="250">
        <v>100</v>
      </c>
      <c r="H20" s="175">
        <f>H21</f>
        <v>110707.37</v>
      </c>
      <c r="I20" s="267">
        <v>0</v>
      </c>
      <c r="J20" s="268">
        <v>0</v>
      </c>
    </row>
    <row r="21" spans="2:10" ht="25.5" customHeight="1" thickBot="1">
      <c r="B21" s="245" t="s">
        <v>56</v>
      </c>
      <c r="C21" s="246">
        <v>239</v>
      </c>
      <c r="D21" s="247">
        <v>1</v>
      </c>
      <c r="E21" s="49">
        <v>2</v>
      </c>
      <c r="F21" s="249">
        <v>6910097080</v>
      </c>
      <c r="G21" s="250">
        <v>120</v>
      </c>
      <c r="H21" s="175">
        <f>H22+H23</f>
        <v>110707.37</v>
      </c>
      <c r="I21" s="267">
        <v>0</v>
      </c>
      <c r="J21" s="268">
        <v>0</v>
      </c>
    </row>
    <row r="22" spans="2:10" ht="25.5" customHeight="1" thickBot="1">
      <c r="B22" s="28" t="s">
        <v>80</v>
      </c>
      <c r="C22" s="246">
        <v>239</v>
      </c>
      <c r="D22" s="247">
        <v>1</v>
      </c>
      <c r="E22" s="49">
        <v>2</v>
      </c>
      <c r="F22" s="249">
        <v>6910097080</v>
      </c>
      <c r="G22" s="250">
        <v>121</v>
      </c>
      <c r="H22" s="175">
        <v>85028.7</v>
      </c>
      <c r="I22" s="267">
        <v>0</v>
      </c>
      <c r="J22" s="268">
        <v>0</v>
      </c>
    </row>
    <row r="23" spans="2:10" ht="38.25" customHeight="1" thickBot="1">
      <c r="B23" s="245" t="s">
        <v>81</v>
      </c>
      <c r="C23" s="246">
        <v>239</v>
      </c>
      <c r="D23" s="247">
        <v>1</v>
      </c>
      <c r="E23" s="49">
        <v>2</v>
      </c>
      <c r="F23" s="249">
        <v>6910097080</v>
      </c>
      <c r="G23" s="250">
        <v>129</v>
      </c>
      <c r="H23" s="175">
        <v>25678.67</v>
      </c>
      <c r="I23" s="267">
        <v>0</v>
      </c>
      <c r="J23" s="268">
        <v>0</v>
      </c>
    </row>
    <row r="24" spans="2:10" ht="48" customHeight="1" thickBot="1">
      <c r="B24" s="239" t="s">
        <v>40</v>
      </c>
      <c r="C24" s="240">
        <v>0</v>
      </c>
      <c r="D24" s="241">
        <v>1</v>
      </c>
      <c r="E24" s="242">
        <v>4</v>
      </c>
      <c r="F24" s="243">
        <v>0</v>
      </c>
      <c r="G24" s="244">
        <v>0</v>
      </c>
      <c r="H24" s="176">
        <f>H25</f>
        <v>1730517.5899999999</v>
      </c>
      <c r="I24" s="177">
        <f t="shared" ref="H24:J25" si="1">I25</f>
        <v>1272670</v>
      </c>
      <c r="J24" s="178">
        <f t="shared" si="1"/>
        <v>1280485</v>
      </c>
    </row>
    <row r="25" spans="2:10" ht="38.25" customHeight="1" thickBot="1">
      <c r="B25" s="28" t="s">
        <v>427</v>
      </c>
      <c r="C25" s="89">
        <v>0</v>
      </c>
      <c r="D25" s="48">
        <v>1</v>
      </c>
      <c r="E25" s="49">
        <v>4</v>
      </c>
      <c r="F25" s="43">
        <v>69000000000</v>
      </c>
      <c r="G25" s="41">
        <v>0</v>
      </c>
      <c r="H25" s="30">
        <f t="shared" si="1"/>
        <v>1730517.5899999999</v>
      </c>
      <c r="I25" s="25">
        <f t="shared" si="1"/>
        <v>1272670</v>
      </c>
      <c r="J25" s="29">
        <f t="shared" si="1"/>
        <v>1280485</v>
      </c>
    </row>
    <row r="26" spans="2:10" ht="35.25" customHeight="1" thickBot="1">
      <c r="B26" s="28" t="s">
        <v>412</v>
      </c>
      <c r="C26" s="89">
        <v>0</v>
      </c>
      <c r="D26" s="48">
        <v>1</v>
      </c>
      <c r="E26" s="49">
        <v>4</v>
      </c>
      <c r="F26" s="43">
        <v>6910000000</v>
      </c>
      <c r="G26" s="41">
        <v>0</v>
      </c>
      <c r="H26" s="30">
        <f>H27+H40+H43</f>
        <v>1730517.5899999999</v>
      </c>
      <c r="I26" s="25">
        <f>I27+I40</f>
        <v>1272670</v>
      </c>
      <c r="J26" s="29">
        <f>J27+J40</f>
        <v>1280485</v>
      </c>
    </row>
    <row r="27" spans="2:10" ht="23.25" customHeight="1" thickBot="1">
      <c r="B27" s="28" t="s">
        <v>57</v>
      </c>
      <c r="C27" s="89">
        <v>0</v>
      </c>
      <c r="D27" s="48">
        <v>1</v>
      </c>
      <c r="E27" s="49">
        <v>4</v>
      </c>
      <c r="F27" s="43">
        <v>6910010020</v>
      </c>
      <c r="G27" s="41">
        <v>0</v>
      </c>
      <c r="H27" s="30">
        <f>H29+H33+H37+H38</f>
        <v>1173194.96</v>
      </c>
      <c r="I27" s="25">
        <f>I29+I33+I37</f>
        <v>1007100</v>
      </c>
      <c r="J27" s="29">
        <f>J29+J33+J37</f>
        <v>1016005</v>
      </c>
    </row>
    <row r="28" spans="2:10" ht="44.25" customHeight="1" thickBot="1">
      <c r="B28" s="28" t="s">
        <v>428</v>
      </c>
      <c r="C28" s="89">
        <v>0</v>
      </c>
      <c r="D28" s="48">
        <v>1</v>
      </c>
      <c r="E28" s="49">
        <v>4</v>
      </c>
      <c r="F28" s="43">
        <v>6910010020</v>
      </c>
      <c r="G28" s="41">
        <v>100</v>
      </c>
      <c r="H28" s="30">
        <f>H29</f>
        <v>526224.78</v>
      </c>
      <c r="I28" s="25">
        <f>I29</f>
        <v>795000</v>
      </c>
      <c r="J28" s="29">
        <f>J29</f>
        <v>795000</v>
      </c>
    </row>
    <row r="29" spans="2:10" ht="21.75" customHeight="1" thickBot="1">
      <c r="B29" s="245" t="s">
        <v>56</v>
      </c>
      <c r="C29" s="246">
        <v>0</v>
      </c>
      <c r="D29" s="247">
        <v>1</v>
      </c>
      <c r="E29" s="248">
        <v>4</v>
      </c>
      <c r="F29" s="249">
        <v>6910010020</v>
      </c>
      <c r="G29" s="250">
        <v>120</v>
      </c>
      <c r="H29" s="175">
        <f>H30+H31</f>
        <v>526224.78</v>
      </c>
      <c r="I29" s="267">
        <f>I31+I30</f>
        <v>795000</v>
      </c>
      <c r="J29" s="268">
        <f>J31+J30</f>
        <v>795000</v>
      </c>
    </row>
    <row r="30" spans="2:10" ht="19.5" customHeight="1" thickBot="1">
      <c r="B30" s="239" t="s">
        <v>90</v>
      </c>
      <c r="C30" s="246">
        <v>239</v>
      </c>
      <c r="D30" s="247">
        <v>1</v>
      </c>
      <c r="E30" s="248">
        <v>4</v>
      </c>
      <c r="F30" s="249">
        <v>6910010020</v>
      </c>
      <c r="G30" s="250">
        <v>121</v>
      </c>
      <c r="H30" s="175">
        <v>401375.09</v>
      </c>
      <c r="I30" s="267">
        <v>610000</v>
      </c>
      <c r="J30" s="268">
        <v>610000</v>
      </c>
    </row>
    <row r="31" spans="2:10" ht="29.25" customHeight="1" thickBot="1">
      <c r="B31" s="245" t="s">
        <v>81</v>
      </c>
      <c r="C31" s="246">
        <v>239</v>
      </c>
      <c r="D31" s="247">
        <v>1</v>
      </c>
      <c r="E31" s="248">
        <v>4</v>
      </c>
      <c r="F31" s="249">
        <v>6910010020</v>
      </c>
      <c r="G31" s="250">
        <v>129</v>
      </c>
      <c r="H31" s="175">
        <v>124849.69</v>
      </c>
      <c r="I31" s="267">
        <v>185000</v>
      </c>
      <c r="J31" s="268">
        <v>185000</v>
      </c>
    </row>
    <row r="32" spans="2:10" ht="24.75" customHeight="1" thickBot="1">
      <c r="B32" s="245" t="s">
        <v>93</v>
      </c>
      <c r="C32" s="246">
        <v>0</v>
      </c>
      <c r="D32" s="247">
        <v>1</v>
      </c>
      <c r="E32" s="248">
        <v>4</v>
      </c>
      <c r="F32" s="249">
        <v>6910010020</v>
      </c>
      <c r="G32" s="250">
        <v>200</v>
      </c>
      <c r="H32" s="175">
        <f>H33</f>
        <v>563187.48</v>
      </c>
      <c r="I32" s="267">
        <f>I33</f>
        <v>200000</v>
      </c>
      <c r="J32" s="268">
        <f>J33</f>
        <v>208905</v>
      </c>
    </row>
    <row r="33" spans="2:10" ht="23.25" customHeight="1" thickBot="1">
      <c r="B33" s="245" t="s">
        <v>381</v>
      </c>
      <c r="C33" s="246">
        <v>0</v>
      </c>
      <c r="D33" s="247">
        <v>1</v>
      </c>
      <c r="E33" s="248">
        <v>4</v>
      </c>
      <c r="F33" s="249">
        <v>6910010020</v>
      </c>
      <c r="G33" s="250">
        <v>240</v>
      </c>
      <c r="H33" s="175">
        <f>H34+H35</f>
        <v>563187.48</v>
      </c>
      <c r="I33" s="267">
        <f>I34+I35</f>
        <v>200000</v>
      </c>
      <c r="J33" s="268">
        <f>J34+J35</f>
        <v>208905</v>
      </c>
    </row>
    <row r="34" spans="2:10" ht="20.25" customHeight="1" thickBot="1">
      <c r="B34" s="245" t="s">
        <v>94</v>
      </c>
      <c r="C34" s="246">
        <v>239</v>
      </c>
      <c r="D34" s="247">
        <v>1</v>
      </c>
      <c r="E34" s="248">
        <v>4</v>
      </c>
      <c r="F34" s="249">
        <v>6910010020</v>
      </c>
      <c r="G34" s="250">
        <v>244</v>
      </c>
      <c r="H34" s="175">
        <v>514541.38</v>
      </c>
      <c r="I34" s="267">
        <v>110000</v>
      </c>
      <c r="J34" s="268">
        <v>123905</v>
      </c>
    </row>
    <row r="35" spans="2:10" ht="20.25" customHeight="1" thickBot="1">
      <c r="B35" s="245" t="s">
        <v>371</v>
      </c>
      <c r="C35" s="246">
        <v>239</v>
      </c>
      <c r="D35" s="247">
        <v>1</v>
      </c>
      <c r="E35" s="248">
        <v>4</v>
      </c>
      <c r="F35" s="249">
        <v>6910010020</v>
      </c>
      <c r="G35" s="250">
        <v>247</v>
      </c>
      <c r="H35" s="175">
        <v>48646.1</v>
      </c>
      <c r="I35" s="267">
        <v>90000</v>
      </c>
      <c r="J35" s="268">
        <v>85000</v>
      </c>
    </row>
    <row r="36" spans="2:10" ht="21" customHeight="1" thickBot="1">
      <c r="B36" s="245" t="s">
        <v>92</v>
      </c>
      <c r="C36" s="246">
        <v>0</v>
      </c>
      <c r="D36" s="247">
        <v>1</v>
      </c>
      <c r="E36" s="248">
        <v>4</v>
      </c>
      <c r="F36" s="249">
        <v>6910010020</v>
      </c>
      <c r="G36" s="250">
        <v>500</v>
      </c>
      <c r="H36" s="175">
        <f>H37</f>
        <v>33500</v>
      </c>
      <c r="I36" s="267">
        <f>I37</f>
        <v>12100</v>
      </c>
      <c r="J36" s="268">
        <f>J37</f>
        <v>12100</v>
      </c>
    </row>
    <row r="37" spans="2:10" ht="21" customHeight="1" thickBot="1">
      <c r="B37" s="245" t="s">
        <v>60</v>
      </c>
      <c r="C37" s="246">
        <v>239</v>
      </c>
      <c r="D37" s="247">
        <v>1</v>
      </c>
      <c r="E37" s="248">
        <v>4</v>
      </c>
      <c r="F37" s="249">
        <v>6910010020</v>
      </c>
      <c r="G37" s="250">
        <v>540</v>
      </c>
      <c r="H37" s="175">
        <v>33500</v>
      </c>
      <c r="I37" s="267">
        <v>12100</v>
      </c>
      <c r="J37" s="268">
        <v>12100</v>
      </c>
    </row>
    <row r="38" spans="2:10" ht="21" customHeight="1" thickBot="1">
      <c r="B38" s="245" t="s">
        <v>402</v>
      </c>
      <c r="C38" s="246">
        <v>239</v>
      </c>
      <c r="D38" s="247">
        <v>1</v>
      </c>
      <c r="E38" s="248">
        <v>4</v>
      </c>
      <c r="F38" s="249">
        <v>6910010020</v>
      </c>
      <c r="G38" s="250">
        <v>850</v>
      </c>
      <c r="H38" s="175">
        <f>H39</f>
        <v>50282.7</v>
      </c>
      <c r="I38" s="267">
        <f>I39</f>
        <v>0</v>
      </c>
      <c r="J38" s="268">
        <f>J39</f>
        <v>0</v>
      </c>
    </row>
    <row r="39" spans="2:10" ht="21" customHeight="1" thickBot="1">
      <c r="B39" s="245" t="s">
        <v>84</v>
      </c>
      <c r="C39" s="246">
        <v>239</v>
      </c>
      <c r="D39" s="247">
        <v>1</v>
      </c>
      <c r="E39" s="248">
        <v>4</v>
      </c>
      <c r="F39" s="249">
        <v>6910010020</v>
      </c>
      <c r="G39" s="250">
        <v>853</v>
      </c>
      <c r="H39" s="175">
        <v>50282.7</v>
      </c>
      <c r="I39" s="267">
        <v>0</v>
      </c>
      <c r="J39" s="268">
        <v>0</v>
      </c>
    </row>
    <row r="40" spans="2:10" ht="42.75" customHeight="1" thickBot="1">
      <c r="B40" s="239" t="s">
        <v>95</v>
      </c>
      <c r="C40" s="246">
        <v>0</v>
      </c>
      <c r="D40" s="247">
        <v>1</v>
      </c>
      <c r="E40" s="248">
        <v>4</v>
      </c>
      <c r="F40" s="249">
        <v>6910015010</v>
      </c>
      <c r="G40" s="250">
        <v>0</v>
      </c>
      <c r="H40" s="175">
        <f t="shared" ref="H40:J41" si="2">H41</f>
        <v>268030</v>
      </c>
      <c r="I40" s="264">
        <f t="shared" si="2"/>
        <v>265570</v>
      </c>
      <c r="J40" s="265">
        <f t="shared" si="2"/>
        <v>264480</v>
      </c>
    </row>
    <row r="41" spans="2:10" ht="21" customHeight="1" thickBot="1">
      <c r="B41" s="239" t="s">
        <v>92</v>
      </c>
      <c r="C41" s="246">
        <v>239</v>
      </c>
      <c r="D41" s="247">
        <v>1</v>
      </c>
      <c r="E41" s="248">
        <v>4</v>
      </c>
      <c r="F41" s="249">
        <v>6910015010</v>
      </c>
      <c r="G41" s="250">
        <v>500</v>
      </c>
      <c r="H41" s="175">
        <f t="shared" si="2"/>
        <v>268030</v>
      </c>
      <c r="I41" s="264">
        <f t="shared" si="2"/>
        <v>265570</v>
      </c>
      <c r="J41" s="265">
        <f t="shared" si="2"/>
        <v>264480</v>
      </c>
    </row>
    <row r="42" spans="2:10" ht="21" customHeight="1" thickBot="1">
      <c r="B42" s="239" t="s">
        <v>60</v>
      </c>
      <c r="C42" s="246">
        <v>239</v>
      </c>
      <c r="D42" s="247">
        <v>1</v>
      </c>
      <c r="E42" s="248">
        <v>4</v>
      </c>
      <c r="F42" s="249">
        <v>6910015010</v>
      </c>
      <c r="G42" s="250">
        <v>540</v>
      </c>
      <c r="H42" s="175">
        <v>268030</v>
      </c>
      <c r="I42" s="264">
        <v>265570</v>
      </c>
      <c r="J42" s="265">
        <v>264480</v>
      </c>
    </row>
    <row r="43" spans="2:10" ht="21" customHeight="1" thickBot="1">
      <c r="B43" s="239" t="s">
        <v>416</v>
      </c>
      <c r="C43" s="246">
        <v>239</v>
      </c>
      <c r="D43" s="247">
        <v>1</v>
      </c>
      <c r="E43" s="248">
        <v>4</v>
      </c>
      <c r="F43" s="249">
        <v>6910097080</v>
      </c>
      <c r="G43" s="250">
        <v>0</v>
      </c>
      <c r="H43" s="175">
        <f>H44</f>
        <v>289292.63</v>
      </c>
      <c r="I43" s="264">
        <v>0</v>
      </c>
      <c r="J43" s="265">
        <v>0</v>
      </c>
    </row>
    <row r="44" spans="2:10" ht="42" customHeight="1" thickBot="1">
      <c r="B44" s="245" t="s">
        <v>428</v>
      </c>
      <c r="C44" s="246">
        <v>239</v>
      </c>
      <c r="D44" s="247">
        <v>1</v>
      </c>
      <c r="E44" s="248">
        <v>4</v>
      </c>
      <c r="F44" s="249">
        <v>6910097080</v>
      </c>
      <c r="G44" s="250">
        <v>100</v>
      </c>
      <c r="H44" s="175">
        <f>H45</f>
        <v>289292.63</v>
      </c>
      <c r="I44" s="264">
        <v>0</v>
      </c>
      <c r="J44" s="265">
        <v>0</v>
      </c>
    </row>
    <row r="45" spans="2:10" ht="21" customHeight="1" thickBot="1">
      <c r="B45" s="245" t="s">
        <v>56</v>
      </c>
      <c r="C45" s="246">
        <v>239</v>
      </c>
      <c r="D45" s="247">
        <v>1</v>
      </c>
      <c r="E45" s="248">
        <v>4</v>
      </c>
      <c r="F45" s="249">
        <v>6910097080</v>
      </c>
      <c r="G45" s="250">
        <v>120</v>
      </c>
      <c r="H45" s="175">
        <f>H47+H46</f>
        <v>289292.63</v>
      </c>
      <c r="I45" s="264">
        <v>0</v>
      </c>
      <c r="J45" s="265">
        <v>0</v>
      </c>
    </row>
    <row r="46" spans="2:10" ht="21" customHeight="1" thickBot="1">
      <c r="B46" s="245" t="s">
        <v>80</v>
      </c>
      <c r="C46" s="246">
        <v>239</v>
      </c>
      <c r="D46" s="247">
        <v>1</v>
      </c>
      <c r="E46" s="248">
        <v>4</v>
      </c>
      <c r="F46" s="249">
        <v>6910097080</v>
      </c>
      <c r="G46" s="250">
        <v>121</v>
      </c>
      <c r="H46" s="175">
        <v>222171.3</v>
      </c>
      <c r="I46" s="264">
        <v>0</v>
      </c>
      <c r="J46" s="265">
        <v>0</v>
      </c>
    </row>
    <row r="47" spans="2:10" ht="33" customHeight="1" thickBot="1">
      <c r="B47" s="245" t="s">
        <v>81</v>
      </c>
      <c r="C47" s="246">
        <v>239</v>
      </c>
      <c r="D47" s="247">
        <v>1</v>
      </c>
      <c r="E47" s="248">
        <v>4</v>
      </c>
      <c r="F47" s="249">
        <v>6910097080</v>
      </c>
      <c r="G47" s="250">
        <v>129</v>
      </c>
      <c r="H47" s="175">
        <v>67121.33</v>
      </c>
      <c r="I47" s="264">
        <v>0</v>
      </c>
      <c r="J47" s="265">
        <v>0</v>
      </c>
    </row>
    <row r="48" spans="2:10" ht="34.5" customHeight="1" thickBot="1">
      <c r="B48" s="239" t="s">
        <v>58</v>
      </c>
      <c r="C48" s="240">
        <v>0</v>
      </c>
      <c r="D48" s="241">
        <v>1</v>
      </c>
      <c r="E48" s="242">
        <v>6</v>
      </c>
      <c r="F48" s="243">
        <v>0</v>
      </c>
      <c r="G48" s="244">
        <v>0</v>
      </c>
      <c r="H48" s="176">
        <f t="shared" ref="H48:J50" si="3">H49</f>
        <v>19800</v>
      </c>
      <c r="I48" s="262">
        <f t="shared" si="3"/>
        <v>19800</v>
      </c>
      <c r="J48" s="263">
        <f t="shared" si="3"/>
        <v>19800</v>
      </c>
    </row>
    <row r="49" spans="2:10" ht="33.75" customHeight="1" thickBot="1">
      <c r="B49" s="245" t="s">
        <v>427</v>
      </c>
      <c r="C49" s="246">
        <v>0</v>
      </c>
      <c r="D49" s="247">
        <v>1</v>
      </c>
      <c r="E49" s="248">
        <v>6</v>
      </c>
      <c r="F49" s="249">
        <v>6900000000</v>
      </c>
      <c r="G49" s="250">
        <v>0</v>
      </c>
      <c r="H49" s="175">
        <f t="shared" si="3"/>
        <v>19800</v>
      </c>
      <c r="I49" s="264">
        <f t="shared" si="3"/>
        <v>19800</v>
      </c>
      <c r="J49" s="265">
        <f t="shared" si="3"/>
        <v>19800</v>
      </c>
    </row>
    <row r="50" spans="2:10" ht="27" customHeight="1" thickBot="1">
      <c r="B50" s="245" t="s">
        <v>412</v>
      </c>
      <c r="C50" s="246">
        <v>0</v>
      </c>
      <c r="D50" s="247">
        <v>1</v>
      </c>
      <c r="E50" s="248">
        <v>6</v>
      </c>
      <c r="F50" s="249">
        <v>6910000000</v>
      </c>
      <c r="G50" s="250">
        <v>0</v>
      </c>
      <c r="H50" s="175">
        <f>H51</f>
        <v>19800</v>
      </c>
      <c r="I50" s="264">
        <f t="shared" si="3"/>
        <v>19800</v>
      </c>
      <c r="J50" s="265">
        <f t="shared" si="3"/>
        <v>19800</v>
      </c>
    </row>
    <row r="51" spans="2:10" ht="38.25" customHeight="1" thickBot="1">
      <c r="B51" s="245" t="s">
        <v>59</v>
      </c>
      <c r="C51" s="246">
        <v>0</v>
      </c>
      <c r="D51" s="247">
        <v>1</v>
      </c>
      <c r="E51" s="248">
        <v>6</v>
      </c>
      <c r="F51" s="249">
        <v>6910010080</v>
      </c>
      <c r="G51" s="250">
        <v>0</v>
      </c>
      <c r="H51" s="175">
        <f>H53</f>
        <v>19800</v>
      </c>
      <c r="I51" s="264">
        <f>I52</f>
        <v>19800</v>
      </c>
      <c r="J51" s="265">
        <f>J52</f>
        <v>19800</v>
      </c>
    </row>
    <row r="52" spans="2:10" ht="19.5" customHeight="1" thickBot="1">
      <c r="B52" s="245" t="s">
        <v>92</v>
      </c>
      <c r="C52" s="246">
        <v>0</v>
      </c>
      <c r="D52" s="247">
        <v>1</v>
      </c>
      <c r="E52" s="248">
        <v>6</v>
      </c>
      <c r="F52" s="249">
        <v>6910010080</v>
      </c>
      <c r="G52" s="250">
        <v>500</v>
      </c>
      <c r="H52" s="175">
        <f>H53</f>
        <v>19800</v>
      </c>
      <c r="I52" s="264">
        <f>I53</f>
        <v>19800</v>
      </c>
      <c r="J52" s="265">
        <f>J53</f>
        <v>19800</v>
      </c>
    </row>
    <row r="53" spans="2:10" ht="19.5" customHeight="1" thickBot="1">
      <c r="B53" s="245" t="s">
        <v>60</v>
      </c>
      <c r="C53" s="246">
        <v>239</v>
      </c>
      <c r="D53" s="247">
        <v>1</v>
      </c>
      <c r="E53" s="248">
        <v>6</v>
      </c>
      <c r="F53" s="249">
        <v>6910010080</v>
      </c>
      <c r="G53" s="250">
        <v>540</v>
      </c>
      <c r="H53" s="175">
        <v>19800</v>
      </c>
      <c r="I53" s="264">
        <v>19800</v>
      </c>
      <c r="J53" s="265">
        <v>19800</v>
      </c>
    </row>
    <row r="54" spans="2:10" ht="19.5" customHeight="1" thickBot="1">
      <c r="B54" s="239" t="s">
        <v>326</v>
      </c>
      <c r="C54" s="240">
        <v>239</v>
      </c>
      <c r="D54" s="241">
        <v>1</v>
      </c>
      <c r="E54" s="242">
        <v>11</v>
      </c>
      <c r="F54" s="243">
        <v>0</v>
      </c>
      <c r="G54" s="244">
        <v>0</v>
      </c>
      <c r="H54" s="176">
        <f>H58</f>
        <v>90000</v>
      </c>
      <c r="I54" s="262">
        <f>I58</f>
        <v>90000</v>
      </c>
      <c r="J54" s="263">
        <f>J58</f>
        <v>90000</v>
      </c>
    </row>
    <row r="55" spans="2:10" ht="20.25" customHeight="1" thickBot="1">
      <c r="B55" s="245" t="s">
        <v>315</v>
      </c>
      <c r="C55" s="246">
        <v>239</v>
      </c>
      <c r="D55" s="247">
        <v>1</v>
      </c>
      <c r="E55" s="248">
        <v>11</v>
      </c>
      <c r="F55" s="249">
        <v>7700000000</v>
      </c>
      <c r="G55" s="250">
        <v>0</v>
      </c>
      <c r="H55" s="175">
        <f>H57</f>
        <v>90000</v>
      </c>
      <c r="I55" s="264">
        <f>I57</f>
        <v>90000</v>
      </c>
      <c r="J55" s="265">
        <f>J57</f>
        <v>90000</v>
      </c>
    </row>
    <row r="56" spans="2:10" ht="24" customHeight="1" thickBot="1">
      <c r="B56" s="245" t="s">
        <v>316</v>
      </c>
      <c r="C56" s="246">
        <v>239</v>
      </c>
      <c r="D56" s="247">
        <v>1</v>
      </c>
      <c r="E56" s="248">
        <v>11</v>
      </c>
      <c r="F56" s="249">
        <v>7700000040</v>
      </c>
      <c r="G56" s="250">
        <v>0</v>
      </c>
      <c r="H56" s="175">
        <f t="shared" ref="H56:J57" si="4">H57</f>
        <v>90000</v>
      </c>
      <c r="I56" s="264">
        <f t="shared" si="4"/>
        <v>90000</v>
      </c>
      <c r="J56" s="265">
        <f t="shared" si="4"/>
        <v>90000</v>
      </c>
    </row>
    <row r="57" spans="2:10" ht="19.5" customHeight="1" thickBot="1">
      <c r="B57" s="245" t="s">
        <v>317</v>
      </c>
      <c r="C57" s="246">
        <v>239</v>
      </c>
      <c r="D57" s="247">
        <v>1</v>
      </c>
      <c r="E57" s="248">
        <v>11</v>
      </c>
      <c r="F57" s="249">
        <v>7700000040</v>
      </c>
      <c r="G57" s="250">
        <v>800</v>
      </c>
      <c r="H57" s="175">
        <f t="shared" si="4"/>
        <v>90000</v>
      </c>
      <c r="I57" s="264">
        <f t="shared" si="4"/>
        <v>90000</v>
      </c>
      <c r="J57" s="265">
        <f t="shared" si="4"/>
        <v>90000</v>
      </c>
    </row>
    <row r="58" spans="2:10" ht="19.5" customHeight="1" thickBot="1">
      <c r="B58" s="245" t="s">
        <v>318</v>
      </c>
      <c r="C58" s="246">
        <v>239</v>
      </c>
      <c r="D58" s="247">
        <v>1</v>
      </c>
      <c r="E58" s="248">
        <v>11</v>
      </c>
      <c r="F58" s="249">
        <v>7700000040</v>
      </c>
      <c r="G58" s="250">
        <v>870</v>
      </c>
      <c r="H58" s="175">
        <v>90000</v>
      </c>
      <c r="I58" s="264">
        <v>90000</v>
      </c>
      <c r="J58" s="265">
        <v>90000</v>
      </c>
    </row>
    <row r="59" spans="2:10" ht="21" customHeight="1" thickBot="1">
      <c r="B59" s="239" t="s">
        <v>319</v>
      </c>
      <c r="C59" s="240">
        <v>239</v>
      </c>
      <c r="D59" s="241">
        <v>1</v>
      </c>
      <c r="E59" s="242">
        <v>13</v>
      </c>
      <c r="F59" s="243">
        <v>0</v>
      </c>
      <c r="G59" s="244">
        <v>0</v>
      </c>
      <c r="H59" s="176">
        <f t="shared" ref="H59:J60" si="5">H60</f>
        <v>1098</v>
      </c>
      <c r="I59" s="262">
        <f t="shared" si="5"/>
        <v>773</v>
      </c>
      <c r="J59" s="263">
        <f t="shared" si="5"/>
        <v>773</v>
      </c>
    </row>
    <row r="60" spans="2:10" ht="31.5" customHeight="1" thickBot="1">
      <c r="B60" s="245" t="s">
        <v>429</v>
      </c>
      <c r="C60" s="246">
        <v>239</v>
      </c>
      <c r="D60" s="247">
        <v>1</v>
      </c>
      <c r="E60" s="248">
        <v>13</v>
      </c>
      <c r="F60" s="249">
        <v>7700000000</v>
      </c>
      <c r="G60" s="250">
        <v>0</v>
      </c>
      <c r="H60" s="175">
        <f t="shared" si="5"/>
        <v>1098</v>
      </c>
      <c r="I60" s="264">
        <f t="shared" si="5"/>
        <v>773</v>
      </c>
      <c r="J60" s="265">
        <f t="shared" si="5"/>
        <v>773</v>
      </c>
    </row>
    <row r="61" spans="2:10" ht="31.5" customHeight="1" thickBot="1">
      <c r="B61" s="245" t="s">
        <v>398</v>
      </c>
      <c r="C61" s="246">
        <v>239</v>
      </c>
      <c r="D61" s="247">
        <v>1</v>
      </c>
      <c r="E61" s="248">
        <v>13</v>
      </c>
      <c r="F61" s="249">
        <v>7700095100</v>
      </c>
      <c r="G61" s="250">
        <v>0</v>
      </c>
      <c r="H61" s="175">
        <f>H63</f>
        <v>1098</v>
      </c>
      <c r="I61" s="264">
        <f t="shared" ref="I61:J63" si="6">I62</f>
        <v>773</v>
      </c>
      <c r="J61" s="265">
        <f t="shared" si="6"/>
        <v>773</v>
      </c>
    </row>
    <row r="62" spans="2:10" ht="18" customHeight="1" thickBot="1">
      <c r="B62" s="245" t="s">
        <v>321</v>
      </c>
      <c r="C62" s="246">
        <v>239</v>
      </c>
      <c r="D62" s="247">
        <v>1</v>
      </c>
      <c r="E62" s="248">
        <v>13</v>
      </c>
      <c r="F62" s="249">
        <v>7700095100</v>
      </c>
      <c r="G62" s="250">
        <v>800</v>
      </c>
      <c r="H62" s="175">
        <f>H63</f>
        <v>1098</v>
      </c>
      <c r="I62" s="264">
        <f t="shared" si="6"/>
        <v>773</v>
      </c>
      <c r="J62" s="265">
        <f t="shared" si="6"/>
        <v>773</v>
      </c>
    </row>
    <row r="63" spans="2:10" ht="31.5" customHeight="1" thickBot="1">
      <c r="B63" s="245" t="s">
        <v>83</v>
      </c>
      <c r="C63" s="246">
        <v>239</v>
      </c>
      <c r="D63" s="247">
        <v>1</v>
      </c>
      <c r="E63" s="248">
        <v>13</v>
      </c>
      <c r="F63" s="249">
        <v>7700095100</v>
      </c>
      <c r="G63" s="250">
        <v>850</v>
      </c>
      <c r="H63" s="175">
        <f>H64</f>
        <v>1098</v>
      </c>
      <c r="I63" s="264">
        <f t="shared" si="6"/>
        <v>773</v>
      </c>
      <c r="J63" s="265">
        <f t="shared" si="6"/>
        <v>773</v>
      </c>
    </row>
    <row r="64" spans="2:10" ht="19.5" customHeight="1" thickBot="1">
      <c r="B64" s="245" t="s">
        <v>84</v>
      </c>
      <c r="C64" s="246">
        <v>239</v>
      </c>
      <c r="D64" s="247">
        <v>1</v>
      </c>
      <c r="E64" s="248">
        <v>13</v>
      </c>
      <c r="F64" s="249">
        <v>7700095100</v>
      </c>
      <c r="G64" s="250">
        <v>853</v>
      </c>
      <c r="H64" s="175">
        <v>1098</v>
      </c>
      <c r="I64" s="264">
        <v>773</v>
      </c>
      <c r="J64" s="265">
        <v>773</v>
      </c>
    </row>
    <row r="65" spans="2:10" ht="19.5" customHeight="1" thickBot="1">
      <c r="B65" s="239" t="s">
        <v>61</v>
      </c>
      <c r="C65" s="240">
        <v>0</v>
      </c>
      <c r="D65" s="241">
        <v>2</v>
      </c>
      <c r="E65" s="242">
        <v>0</v>
      </c>
      <c r="F65" s="243">
        <v>0</v>
      </c>
      <c r="G65" s="244">
        <v>0</v>
      </c>
      <c r="H65" s="176">
        <f t="shared" ref="H65:I68" si="7">H66</f>
        <v>104800</v>
      </c>
      <c r="I65" s="177">
        <f t="shared" si="7"/>
        <v>108300</v>
      </c>
      <c r="J65" s="178">
        <f t="shared" ref="J65:J70" si="8">J66</f>
        <v>112100</v>
      </c>
    </row>
    <row r="66" spans="2:10" ht="18" customHeight="1" thickBot="1">
      <c r="B66" s="239" t="s">
        <v>42</v>
      </c>
      <c r="C66" s="240">
        <v>0</v>
      </c>
      <c r="D66" s="241">
        <v>2</v>
      </c>
      <c r="E66" s="242">
        <v>3</v>
      </c>
      <c r="F66" s="243">
        <v>0</v>
      </c>
      <c r="G66" s="244">
        <v>0</v>
      </c>
      <c r="H66" s="176">
        <f t="shared" si="7"/>
        <v>104800</v>
      </c>
      <c r="I66" s="177">
        <f t="shared" si="7"/>
        <v>108300</v>
      </c>
      <c r="J66" s="178">
        <f t="shared" si="8"/>
        <v>112100</v>
      </c>
    </row>
    <row r="67" spans="2:10" ht="42.75" customHeight="1" thickBot="1">
      <c r="B67" s="245" t="s">
        <v>427</v>
      </c>
      <c r="C67" s="246">
        <v>0</v>
      </c>
      <c r="D67" s="247">
        <v>2</v>
      </c>
      <c r="E67" s="248">
        <v>3</v>
      </c>
      <c r="F67" s="249">
        <v>69000000000</v>
      </c>
      <c r="G67" s="250">
        <v>0</v>
      </c>
      <c r="H67" s="175">
        <f t="shared" si="7"/>
        <v>104800</v>
      </c>
      <c r="I67" s="267">
        <f t="shared" si="7"/>
        <v>108300</v>
      </c>
      <c r="J67" s="268">
        <f t="shared" si="8"/>
        <v>112100</v>
      </c>
    </row>
    <row r="68" spans="2:10" ht="32.25" customHeight="1" thickBot="1">
      <c r="B68" s="239" t="s">
        <v>91</v>
      </c>
      <c r="C68" s="246">
        <v>0</v>
      </c>
      <c r="D68" s="247">
        <v>2</v>
      </c>
      <c r="E68" s="248">
        <v>3</v>
      </c>
      <c r="F68" s="249">
        <v>6920000000</v>
      </c>
      <c r="G68" s="250">
        <v>0</v>
      </c>
      <c r="H68" s="175">
        <f t="shared" si="7"/>
        <v>104800</v>
      </c>
      <c r="I68" s="267">
        <f t="shared" si="7"/>
        <v>108300</v>
      </c>
      <c r="J68" s="268">
        <f t="shared" si="8"/>
        <v>112100</v>
      </c>
    </row>
    <row r="69" spans="2:10" ht="27.75" customHeight="1" thickBot="1">
      <c r="B69" s="245" t="s">
        <v>394</v>
      </c>
      <c r="C69" s="246">
        <v>0</v>
      </c>
      <c r="D69" s="247">
        <v>2</v>
      </c>
      <c r="E69" s="248">
        <v>3</v>
      </c>
      <c r="F69" s="249">
        <v>6920051180</v>
      </c>
      <c r="G69" s="250">
        <v>0</v>
      </c>
      <c r="H69" s="175">
        <f>H70+H75</f>
        <v>104800</v>
      </c>
      <c r="I69" s="267">
        <f>I70+I75</f>
        <v>108300</v>
      </c>
      <c r="J69" s="268">
        <f>J70+J75</f>
        <v>112100</v>
      </c>
    </row>
    <row r="70" spans="2:10" ht="39.75" customHeight="1" thickBot="1">
      <c r="B70" s="245" t="s">
        <v>428</v>
      </c>
      <c r="C70" s="246">
        <v>0</v>
      </c>
      <c r="D70" s="247">
        <v>2</v>
      </c>
      <c r="E70" s="248">
        <v>3</v>
      </c>
      <c r="F70" s="249">
        <v>6920051180</v>
      </c>
      <c r="G70" s="250">
        <v>100</v>
      </c>
      <c r="H70" s="175">
        <f>H71</f>
        <v>104160</v>
      </c>
      <c r="I70" s="267">
        <f>I71</f>
        <v>104160</v>
      </c>
      <c r="J70" s="268">
        <f t="shared" si="8"/>
        <v>104160</v>
      </c>
    </row>
    <row r="71" spans="2:10" ht="24" customHeight="1" thickBot="1">
      <c r="B71" s="239" t="s">
        <v>430</v>
      </c>
      <c r="C71" s="246">
        <v>239</v>
      </c>
      <c r="D71" s="247">
        <v>2</v>
      </c>
      <c r="E71" s="248">
        <v>3</v>
      </c>
      <c r="F71" s="249">
        <v>6920051180</v>
      </c>
      <c r="G71" s="250">
        <v>120</v>
      </c>
      <c r="H71" s="175">
        <f>H72+H73</f>
        <v>104160</v>
      </c>
      <c r="I71" s="267">
        <f>I72+I73</f>
        <v>104160</v>
      </c>
      <c r="J71" s="268">
        <f>J72+J73</f>
        <v>104160</v>
      </c>
    </row>
    <row r="72" spans="2:10" ht="25.5" customHeight="1" thickBot="1">
      <c r="B72" s="245" t="s">
        <v>80</v>
      </c>
      <c r="C72" s="246">
        <v>239</v>
      </c>
      <c r="D72" s="247">
        <v>2</v>
      </c>
      <c r="E72" s="248">
        <v>3</v>
      </c>
      <c r="F72" s="249">
        <v>6920051180</v>
      </c>
      <c r="G72" s="250">
        <v>121</v>
      </c>
      <c r="H72" s="175">
        <v>80000</v>
      </c>
      <c r="I72" s="267">
        <v>80000</v>
      </c>
      <c r="J72" s="268">
        <v>80000</v>
      </c>
    </row>
    <row r="73" spans="2:10" ht="32.25" customHeight="1" thickBot="1">
      <c r="B73" s="245" t="s">
        <v>81</v>
      </c>
      <c r="C73" s="246">
        <v>239</v>
      </c>
      <c r="D73" s="247">
        <v>2</v>
      </c>
      <c r="E73" s="248">
        <v>3</v>
      </c>
      <c r="F73" s="249">
        <v>6920051180</v>
      </c>
      <c r="G73" s="250">
        <v>129</v>
      </c>
      <c r="H73" s="175">
        <v>24160</v>
      </c>
      <c r="I73" s="267">
        <v>24160</v>
      </c>
      <c r="J73" s="268">
        <v>24160</v>
      </c>
    </row>
    <row r="74" spans="2:10" ht="28.5" customHeight="1" thickBot="1">
      <c r="B74" s="245" t="s">
        <v>93</v>
      </c>
      <c r="C74" s="246">
        <v>239</v>
      </c>
      <c r="D74" s="247">
        <v>2</v>
      </c>
      <c r="E74" s="248">
        <v>3</v>
      </c>
      <c r="F74" s="249">
        <v>6920051180</v>
      </c>
      <c r="G74" s="250">
        <v>200</v>
      </c>
      <c r="H74" s="175">
        <f t="shared" ref="H74:J75" si="9">H75</f>
        <v>640</v>
      </c>
      <c r="I74" s="267">
        <f t="shared" si="9"/>
        <v>4140</v>
      </c>
      <c r="J74" s="268">
        <f t="shared" si="9"/>
        <v>7940</v>
      </c>
    </row>
    <row r="75" spans="2:10" ht="20.25" customHeight="1" thickBot="1">
      <c r="B75" s="245" t="s">
        <v>381</v>
      </c>
      <c r="C75" s="246">
        <v>239</v>
      </c>
      <c r="D75" s="247">
        <v>2</v>
      </c>
      <c r="E75" s="248">
        <v>3</v>
      </c>
      <c r="F75" s="249">
        <v>6920051180</v>
      </c>
      <c r="G75" s="250">
        <v>240</v>
      </c>
      <c r="H75" s="175">
        <f t="shared" si="9"/>
        <v>640</v>
      </c>
      <c r="I75" s="264">
        <f t="shared" si="9"/>
        <v>4140</v>
      </c>
      <c r="J75" s="268">
        <f t="shared" si="9"/>
        <v>7940</v>
      </c>
    </row>
    <row r="76" spans="2:10" ht="21" customHeight="1" thickBot="1">
      <c r="B76" s="245" t="s">
        <v>390</v>
      </c>
      <c r="C76" s="246">
        <v>239</v>
      </c>
      <c r="D76" s="247">
        <v>2</v>
      </c>
      <c r="E76" s="248">
        <v>3</v>
      </c>
      <c r="F76" s="249">
        <v>6920051180</v>
      </c>
      <c r="G76" s="250">
        <v>244</v>
      </c>
      <c r="H76" s="175">
        <v>640</v>
      </c>
      <c r="I76" s="264">
        <v>4140</v>
      </c>
      <c r="J76" s="268">
        <v>7940</v>
      </c>
    </row>
    <row r="77" spans="2:10" ht="23.25" customHeight="1" thickBot="1">
      <c r="B77" s="239" t="s">
        <v>64</v>
      </c>
      <c r="C77" s="240">
        <v>0</v>
      </c>
      <c r="D77" s="241">
        <v>3</v>
      </c>
      <c r="E77" s="242">
        <v>0</v>
      </c>
      <c r="F77" s="243">
        <v>0</v>
      </c>
      <c r="G77" s="244">
        <v>0</v>
      </c>
      <c r="H77" s="176">
        <f>H78</f>
        <v>126024.95</v>
      </c>
      <c r="I77" s="177">
        <f>I78</f>
        <v>90000</v>
      </c>
      <c r="J77" s="178">
        <f>J78</f>
        <v>72285</v>
      </c>
    </row>
    <row r="78" spans="2:10" ht="27.75" customHeight="1" thickBot="1">
      <c r="B78" s="24" t="s">
        <v>385</v>
      </c>
      <c r="C78" s="88">
        <v>0</v>
      </c>
      <c r="D78" s="46">
        <v>3</v>
      </c>
      <c r="E78" s="47">
        <v>10</v>
      </c>
      <c r="F78" s="39">
        <v>0</v>
      </c>
      <c r="G78" s="40">
        <v>0</v>
      </c>
      <c r="H78" s="31">
        <f t="shared" ref="H78:I80" si="10">H79</f>
        <v>126024.95</v>
      </c>
      <c r="I78" s="27">
        <f t="shared" si="10"/>
        <v>90000</v>
      </c>
      <c r="J78" s="26">
        <f t="shared" ref="J78:J83" si="11">J79</f>
        <v>72285</v>
      </c>
    </row>
    <row r="79" spans="2:10" ht="41.25" customHeight="1" thickBot="1">
      <c r="B79" s="28" t="s">
        <v>427</v>
      </c>
      <c r="C79" s="89">
        <v>0</v>
      </c>
      <c r="D79" s="48">
        <v>3</v>
      </c>
      <c r="E79" s="49">
        <v>10</v>
      </c>
      <c r="F79" s="43">
        <v>69000000000</v>
      </c>
      <c r="G79" s="41">
        <v>0</v>
      </c>
      <c r="H79" s="30">
        <f t="shared" si="10"/>
        <v>126024.95</v>
      </c>
      <c r="I79" s="25">
        <f t="shared" si="10"/>
        <v>90000</v>
      </c>
      <c r="J79" s="29">
        <f t="shared" si="11"/>
        <v>72285</v>
      </c>
    </row>
    <row r="80" spans="2:10" ht="33.75" customHeight="1" thickBot="1">
      <c r="B80" s="28" t="s">
        <v>66</v>
      </c>
      <c r="C80" s="89">
        <v>0</v>
      </c>
      <c r="D80" s="48">
        <v>3</v>
      </c>
      <c r="E80" s="49">
        <v>10</v>
      </c>
      <c r="F80" s="43">
        <v>6930000000</v>
      </c>
      <c r="G80" s="41">
        <v>0</v>
      </c>
      <c r="H80" s="30">
        <f t="shared" si="10"/>
        <v>126024.95</v>
      </c>
      <c r="I80" s="25">
        <f t="shared" si="10"/>
        <v>90000</v>
      </c>
      <c r="J80" s="29">
        <f t="shared" si="11"/>
        <v>72285</v>
      </c>
    </row>
    <row r="81" spans="2:10" ht="36.75" customHeight="1" thickBot="1">
      <c r="B81" s="28" t="s">
        <v>85</v>
      </c>
      <c r="C81" s="89">
        <v>0</v>
      </c>
      <c r="D81" s="48">
        <v>3</v>
      </c>
      <c r="E81" s="49">
        <v>10</v>
      </c>
      <c r="F81" s="43">
        <v>6930095020</v>
      </c>
      <c r="G81" s="41">
        <v>0</v>
      </c>
      <c r="H81" s="30">
        <f t="shared" ref="H81:I83" si="12">H82</f>
        <v>126024.95</v>
      </c>
      <c r="I81" s="25">
        <f t="shared" si="12"/>
        <v>90000</v>
      </c>
      <c r="J81" s="29">
        <f t="shared" si="11"/>
        <v>72285</v>
      </c>
    </row>
    <row r="82" spans="2:10" ht="21.75" customHeight="1" thickBot="1">
      <c r="B82" s="28" t="s">
        <v>93</v>
      </c>
      <c r="C82" s="89">
        <v>0</v>
      </c>
      <c r="D82" s="48">
        <v>3</v>
      </c>
      <c r="E82" s="49">
        <v>10</v>
      </c>
      <c r="F82" s="43">
        <v>6930095020</v>
      </c>
      <c r="G82" s="41">
        <v>200</v>
      </c>
      <c r="H82" s="30">
        <f t="shared" si="12"/>
        <v>126024.95</v>
      </c>
      <c r="I82" s="25">
        <f t="shared" si="12"/>
        <v>90000</v>
      </c>
      <c r="J82" s="29">
        <f t="shared" si="11"/>
        <v>72285</v>
      </c>
    </row>
    <row r="83" spans="2:10" ht="25.5" customHeight="1" thickBot="1">
      <c r="B83" s="28" t="s">
        <v>381</v>
      </c>
      <c r="C83" s="89">
        <v>239</v>
      </c>
      <c r="D83" s="48">
        <v>3</v>
      </c>
      <c r="E83" s="49">
        <v>10</v>
      </c>
      <c r="F83" s="43">
        <v>6930095020</v>
      </c>
      <c r="G83" s="41">
        <v>240</v>
      </c>
      <c r="H83" s="30">
        <f t="shared" si="12"/>
        <v>126024.95</v>
      </c>
      <c r="I83" s="25">
        <f t="shared" si="12"/>
        <v>90000</v>
      </c>
      <c r="J83" s="29">
        <f t="shared" si="11"/>
        <v>72285</v>
      </c>
    </row>
    <row r="84" spans="2:10" ht="26.25" customHeight="1" thickBot="1">
      <c r="B84" s="28" t="s">
        <v>390</v>
      </c>
      <c r="C84" s="89">
        <v>239</v>
      </c>
      <c r="D84" s="48">
        <v>3</v>
      </c>
      <c r="E84" s="49">
        <v>10</v>
      </c>
      <c r="F84" s="43">
        <v>6930095020</v>
      </c>
      <c r="G84" s="41">
        <v>244</v>
      </c>
      <c r="H84" s="30">
        <v>126024.95</v>
      </c>
      <c r="I84" s="25">
        <v>90000</v>
      </c>
      <c r="J84" s="29">
        <v>72285</v>
      </c>
    </row>
    <row r="85" spans="2:10" ht="18" customHeight="1" thickBot="1">
      <c r="B85" s="24" t="s">
        <v>67</v>
      </c>
      <c r="C85" s="88">
        <v>0</v>
      </c>
      <c r="D85" s="46">
        <v>4</v>
      </c>
      <c r="E85" s="47">
        <v>0</v>
      </c>
      <c r="F85" s="39">
        <v>0</v>
      </c>
      <c r="G85" s="40">
        <v>0</v>
      </c>
      <c r="H85" s="176">
        <f>H86</f>
        <v>2001441.56</v>
      </c>
      <c r="I85" s="177">
        <f t="shared" ref="H85:J90" si="13">I86</f>
        <v>316000</v>
      </c>
      <c r="J85" s="178">
        <f>J86+J98</f>
        <v>684000</v>
      </c>
    </row>
    <row r="86" spans="2:10" ht="19.5" customHeight="1" thickBot="1">
      <c r="B86" s="24" t="s">
        <v>44</v>
      </c>
      <c r="C86" s="88">
        <v>0</v>
      </c>
      <c r="D86" s="46">
        <v>4</v>
      </c>
      <c r="E86" s="47">
        <v>9</v>
      </c>
      <c r="F86" s="39">
        <v>0</v>
      </c>
      <c r="G86" s="40">
        <v>0</v>
      </c>
      <c r="H86" s="176">
        <f t="shared" si="13"/>
        <v>2001441.56</v>
      </c>
      <c r="I86" s="177">
        <f>I87</f>
        <v>316000</v>
      </c>
      <c r="J86" s="178">
        <f>J87</f>
        <v>321000</v>
      </c>
    </row>
    <row r="87" spans="2:10" ht="45" customHeight="1" thickBot="1">
      <c r="B87" s="28" t="s">
        <v>427</v>
      </c>
      <c r="C87" s="89">
        <v>0</v>
      </c>
      <c r="D87" s="48">
        <v>4</v>
      </c>
      <c r="E87" s="49">
        <v>9</v>
      </c>
      <c r="F87" s="43">
        <v>69000000000</v>
      </c>
      <c r="G87" s="41">
        <v>0</v>
      </c>
      <c r="H87" s="175">
        <f t="shared" si="13"/>
        <v>2001441.56</v>
      </c>
      <c r="I87" s="267">
        <f t="shared" si="13"/>
        <v>316000</v>
      </c>
      <c r="J87" s="268">
        <f t="shared" si="13"/>
        <v>321000</v>
      </c>
    </row>
    <row r="88" spans="2:10" ht="28.5" customHeight="1" thickBot="1">
      <c r="B88" s="32" t="s">
        <v>68</v>
      </c>
      <c r="C88" s="89">
        <v>0</v>
      </c>
      <c r="D88" s="48">
        <v>4</v>
      </c>
      <c r="E88" s="49">
        <v>9</v>
      </c>
      <c r="F88" s="43">
        <v>6940000000</v>
      </c>
      <c r="G88" s="41">
        <v>0</v>
      </c>
      <c r="H88" s="175">
        <f>H89+H94</f>
        <v>2001441.56</v>
      </c>
      <c r="I88" s="267">
        <f t="shared" si="13"/>
        <v>316000</v>
      </c>
      <c r="J88" s="268">
        <f t="shared" si="13"/>
        <v>321000</v>
      </c>
    </row>
    <row r="89" spans="2:10" ht="31.5" customHeight="1" thickBot="1">
      <c r="B89" s="28" t="s">
        <v>413</v>
      </c>
      <c r="C89" s="89">
        <v>0</v>
      </c>
      <c r="D89" s="48">
        <v>4</v>
      </c>
      <c r="E89" s="49">
        <v>9</v>
      </c>
      <c r="F89" s="43">
        <v>6940095280</v>
      </c>
      <c r="G89" s="41">
        <v>0</v>
      </c>
      <c r="H89" s="175">
        <f>H91</f>
        <v>357596.56</v>
      </c>
      <c r="I89" s="267">
        <f t="shared" si="13"/>
        <v>316000</v>
      </c>
      <c r="J89" s="268">
        <f t="shared" si="13"/>
        <v>321000</v>
      </c>
    </row>
    <row r="90" spans="2:10" ht="22.5" customHeight="1" thickBot="1">
      <c r="B90" s="28" t="s">
        <v>93</v>
      </c>
      <c r="C90" s="89">
        <v>0</v>
      </c>
      <c r="D90" s="48">
        <v>4</v>
      </c>
      <c r="E90" s="49">
        <v>9</v>
      </c>
      <c r="F90" s="43">
        <v>6940095280</v>
      </c>
      <c r="G90" s="41">
        <v>200</v>
      </c>
      <c r="H90" s="175">
        <f>H91</f>
        <v>357596.56</v>
      </c>
      <c r="I90" s="267">
        <f t="shared" si="13"/>
        <v>316000</v>
      </c>
      <c r="J90" s="268">
        <f t="shared" si="13"/>
        <v>321000</v>
      </c>
    </row>
    <row r="91" spans="2:10" ht="25.5" customHeight="1" thickBot="1">
      <c r="B91" s="28" t="s">
        <v>381</v>
      </c>
      <c r="C91" s="89">
        <v>239</v>
      </c>
      <c r="D91" s="48">
        <v>4</v>
      </c>
      <c r="E91" s="49">
        <v>9</v>
      </c>
      <c r="F91" s="43">
        <v>6940095280</v>
      </c>
      <c r="G91" s="41">
        <v>240</v>
      </c>
      <c r="H91" s="175">
        <f>H92+H93</f>
        <v>357596.56</v>
      </c>
      <c r="I91" s="267">
        <f>I92+I93</f>
        <v>316000</v>
      </c>
      <c r="J91" s="268">
        <f>J92+J93</f>
        <v>321000</v>
      </c>
    </row>
    <row r="92" spans="2:10" ht="20.25" customHeight="1" thickBot="1">
      <c r="B92" s="28" t="s">
        <v>94</v>
      </c>
      <c r="C92" s="89">
        <v>239</v>
      </c>
      <c r="D92" s="48">
        <v>4</v>
      </c>
      <c r="E92" s="49">
        <v>9</v>
      </c>
      <c r="F92" s="43">
        <v>6940095280</v>
      </c>
      <c r="G92" s="41">
        <v>244</v>
      </c>
      <c r="H92" s="175">
        <v>117596.56</v>
      </c>
      <c r="I92" s="267">
        <v>76000</v>
      </c>
      <c r="J92" s="268">
        <v>81000</v>
      </c>
    </row>
    <row r="93" spans="2:10" ht="20.25" customHeight="1" thickBot="1">
      <c r="B93" s="28" t="s">
        <v>371</v>
      </c>
      <c r="C93" s="89">
        <v>239</v>
      </c>
      <c r="D93" s="48">
        <v>4</v>
      </c>
      <c r="E93" s="49">
        <v>9</v>
      </c>
      <c r="F93" s="43">
        <v>6940095280</v>
      </c>
      <c r="G93" s="41">
        <v>247</v>
      </c>
      <c r="H93" s="175">
        <v>240000</v>
      </c>
      <c r="I93" s="267">
        <v>240000</v>
      </c>
      <c r="J93" s="268">
        <v>240000</v>
      </c>
    </row>
    <row r="94" spans="2:10" ht="42.75" customHeight="1" thickBot="1">
      <c r="B94" s="24" t="s">
        <v>410</v>
      </c>
      <c r="C94" s="88">
        <v>239</v>
      </c>
      <c r="D94" s="46">
        <v>4</v>
      </c>
      <c r="E94" s="47">
        <v>9</v>
      </c>
      <c r="F94" s="39" t="s">
        <v>380</v>
      </c>
      <c r="G94" s="40">
        <v>0</v>
      </c>
      <c r="H94" s="176">
        <f>H95</f>
        <v>1643845</v>
      </c>
      <c r="I94" s="177">
        <v>0</v>
      </c>
      <c r="J94" s="177">
        <v>0</v>
      </c>
    </row>
    <row r="95" spans="2:10" ht="22.5" customHeight="1" thickBot="1">
      <c r="B95" s="28" t="s">
        <v>93</v>
      </c>
      <c r="C95" s="89">
        <v>239</v>
      </c>
      <c r="D95" s="48">
        <v>4</v>
      </c>
      <c r="E95" s="49">
        <v>9</v>
      </c>
      <c r="F95" s="43" t="s">
        <v>380</v>
      </c>
      <c r="G95" s="41">
        <v>200</v>
      </c>
      <c r="H95" s="175">
        <f>H96</f>
        <v>1643845</v>
      </c>
      <c r="I95" s="267">
        <v>0</v>
      </c>
      <c r="J95" s="267">
        <v>0</v>
      </c>
    </row>
    <row r="96" spans="2:10" ht="20.25" customHeight="1" thickBot="1">
      <c r="B96" s="28" t="s">
        <v>381</v>
      </c>
      <c r="C96" s="89">
        <v>239</v>
      </c>
      <c r="D96" s="48">
        <v>4</v>
      </c>
      <c r="E96" s="49">
        <v>9</v>
      </c>
      <c r="F96" s="43" t="s">
        <v>380</v>
      </c>
      <c r="G96" s="41">
        <v>240</v>
      </c>
      <c r="H96" s="175">
        <f>H97</f>
        <v>1643845</v>
      </c>
      <c r="I96" s="267">
        <v>0</v>
      </c>
      <c r="J96" s="267">
        <v>0</v>
      </c>
    </row>
    <row r="97" spans="2:10" ht="20.25" customHeight="1" thickBot="1">
      <c r="B97" s="28" t="s">
        <v>94</v>
      </c>
      <c r="C97" s="89">
        <v>239</v>
      </c>
      <c r="D97" s="48">
        <v>4</v>
      </c>
      <c r="E97" s="49">
        <v>9</v>
      </c>
      <c r="F97" s="43" t="s">
        <v>380</v>
      </c>
      <c r="G97" s="41">
        <v>244</v>
      </c>
      <c r="H97" s="175">
        <v>1643845</v>
      </c>
      <c r="I97" s="267">
        <v>0</v>
      </c>
      <c r="J97" s="267">
        <v>0</v>
      </c>
    </row>
    <row r="98" spans="2:10" ht="20.25" customHeight="1" thickBot="1">
      <c r="B98" s="24" t="s">
        <v>376</v>
      </c>
      <c r="C98" s="88">
        <v>239</v>
      </c>
      <c r="D98" s="46">
        <v>4</v>
      </c>
      <c r="E98" s="47">
        <v>12</v>
      </c>
      <c r="F98" s="39">
        <v>0</v>
      </c>
      <c r="G98" s="40">
        <v>0</v>
      </c>
      <c r="H98" s="176">
        <v>0</v>
      </c>
      <c r="I98" s="177">
        <v>0</v>
      </c>
      <c r="J98" s="178">
        <f>J99</f>
        <v>363000</v>
      </c>
    </row>
    <row r="99" spans="2:10" ht="39.75" customHeight="1" thickBot="1">
      <c r="B99" s="28" t="s">
        <v>427</v>
      </c>
      <c r="C99" s="89">
        <v>239</v>
      </c>
      <c r="D99" s="48">
        <v>4</v>
      </c>
      <c r="E99" s="49">
        <v>12</v>
      </c>
      <c r="F99" s="43">
        <v>6900000000</v>
      </c>
      <c r="G99" s="41">
        <v>0</v>
      </c>
      <c r="H99" s="175">
        <v>0</v>
      </c>
      <c r="I99" s="267">
        <v>0</v>
      </c>
      <c r="J99" s="268">
        <f>J100</f>
        <v>363000</v>
      </c>
    </row>
    <row r="100" spans="2:10" ht="25.5" customHeight="1" thickBot="1">
      <c r="B100" s="28" t="s">
        <v>372</v>
      </c>
      <c r="C100" s="89">
        <v>239</v>
      </c>
      <c r="D100" s="48">
        <v>4</v>
      </c>
      <c r="E100" s="49">
        <v>12</v>
      </c>
      <c r="F100" s="43">
        <v>6990000000</v>
      </c>
      <c r="G100" s="41">
        <v>0</v>
      </c>
      <c r="H100" s="175">
        <v>0</v>
      </c>
      <c r="I100" s="267">
        <v>0</v>
      </c>
      <c r="J100" s="268">
        <f>J101</f>
        <v>363000</v>
      </c>
    </row>
    <row r="101" spans="2:10" ht="53.25" customHeight="1" thickBot="1">
      <c r="B101" s="28" t="s">
        <v>388</v>
      </c>
      <c r="C101" s="89">
        <v>239</v>
      </c>
      <c r="D101" s="48">
        <v>4</v>
      </c>
      <c r="E101" s="49">
        <v>12</v>
      </c>
      <c r="F101" s="43" t="s">
        <v>384</v>
      </c>
      <c r="G101" s="41">
        <v>0</v>
      </c>
      <c r="H101" s="175">
        <v>0</v>
      </c>
      <c r="I101" s="267">
        <v>0</v>
      </c>
      <c r="J101" s="268">
        <f>J102</f>
        <v>363000</v>
      </c>
    </row>
    <row r="102" spans="2:10" ht="21.75" customHeight="1" thickBot="1">
      <c r="B102" s="28" t="s">
        <v>381</v>
      </c>
      <c r="C102" s="89">
        <v>239</v>
      </c>
      <c r="D102" s="48">
        <v>4</v>
      </c>
      <c r="E102" s="49">
        <v>12</v>
      </c>
      <c r="F102" s="43" t="s">
        <v>384</v>
      </c>
      <c r="G102" s="41">
        <v>240</v>
      </c>
      <c r="H102" s="175">
        <v>0</v>
      </c>
      <c r="I102" s="267">
        <v>0</v>
      </c>
      <c r="J102" s="268">
        <f>J103</f>
        <v>363000</v>
      </c>
    </row>
    <row r="103" spans="2:10" ht="20.25" customHeight="1" thickBot="1">
      <c r="B103" s="28" t="s">
        <v>390</v>
      </c>
      <c r="C103" s="89">
        <v>239</v>
      </c>
      <c r="D103" s="48">
        <v>4</v>
      </c>
      <c r="E103" s="49">
        <v>12</v>
      </c>
      <c r="F103" s="43" t="s">
        <v>384</v>
      </c>
      <c r="G103" s="41">
        <v>244</v>
      </c>
      <c r="H103" s="175">
        <v>0</v>
      </c>
      <c r="I103" s="267">
        <v>0</v>
      </c>
      <c r="J103" s="268">
        <v>363000</v>
      </c>
    </row>
    <row r="104" spans="2:10" ht="25.5" customHeight="1" thickBot="1">
      <c r="B104" s="24" t="s">
        <v>69</v>
      </c>
      <c r="C104" s="88">
        <v>0</v>
      </c>
      <c r="D104" s="46">
        <v>5</v>
      </c>
      <c r="E104" s="47">
        <v>0</v>
      </c>
      <c r="F104" s="39">
        <v>0</v>
      </c>
      <c r="G104" s="40">
        <v>0</v>
      </c>
      <c r="H104" s="176">
        <f t="shared" ref="H104:J113" si="14">H105</f>
        <v>131695.24</v>
      </c>
      <c r="I104" s="177">
        <f t="shared" si="14"/>
        <v>74197</v>
      </c>
      <c r="J104" s="178">
        <f t="shared" si="14"/>
        <v>83197</v>
      </c>
    </row>
    <row r="105" spans="2:10" ht="13.5" customHeight="1" thickBot="1">
      <c r="B105" s="24" t="s">
        <v>46</v>
      </c>
      <c r="C105" s="88">
        <v>0</v>
      </c>
      <c r="D105" s="46">
        <v>5</v>
      </c>
      <c r="E105" s="47">
        <v>3</v>
      </c>
      <c r="F105" s="39">
        <v>0</v>
      </c>
      <c r="G105" s="40">
        <v>0</v>
      </c>
      <c r="H105" s="176">
        <f t="shared" si="14"/>
        <v>131695.24</v>
      </c>
      <c r="I105" s="177">
        <f t="shared" si="14"/>
        <v>74197</v>
      </c>
      <c r="J105" s="178">
        <f t="shared" si="14"/>
        <v>83197</v>
      </c>
    </row>
    <row r="106" spans="2:10" ht="41.25" customHeight="1" thickBot="1">
      <c r="B106" s="28" t="s">
        <v>427</v>
      </c>
      <c r="C106" s="89">
        <v>0</v>
      </c>
      <c r="D106" s="48">
        <v>5</v>
      </c>
      <c r="E106" s="49">
        <v>3</v>
      </c>
      <c r="F106" s="43">
        <v>69000000000</v>
      </c>
      <c r="G106" s="41">
        <v>0</v>
      </c>
      <c r="H106" s="175">
        <f t="shared" si="14"/>
        <v>131695.24</v>
      </c>
      <c r="I106" s="267">
        <f t="shared" si="14"/>
        <v>74197</v>
      </c>
      <c r="J106" s="268">
        <f t="shared" si="14"/>
        <v>83197</v>
      </c>
    </row>
    <row r="107" spans="2:10" ht="29.25" customHeight="1" thickBot="1">
      <c r="B107" s="28" t="s">
        <v>86</v>
      </c>
      <c r="C107" s="89">
        <v>0</v>
      </c>
      <c r="D107" s="48">
        <v>5</v>
      </c>
      <c r="E107" s="49">
        <v>3</v>
      </c>
      <c r="F107" s="43">
        <v>6950000000</v>
      </c>
      <c r="G107" s="41">
        <v>0</v>
      </c>
      <c r="H107" s="175">
        <f>H108+H112</f>
        <v>131695.24</v>
      </c>
      <c r="I107" s="267">
        <f>I108+I112</f>
        <v>74197</v>
      </c>
      <c r="J107" s="268">
        <f>J108</f>
        <v>83197</v>
      </c>
    </row>
    <row r="108" spans="2:10" ht="35.25" customHeight="1" thickBot="1">
      <c r="B108" s="28" t="s">
        <v>70</v>
      </c>
      <c r="C108" s="89">
        <v>0</v>
      </c>
      <c r="D108" s="48">
        <v>5</v>
      </c>
      <c r="E108" s="49">
        <v>3</v>
      </c>
      <c r="F108" s="43">
        <v>6950095310</v>
      </c>
      <c r="G108" s="41">
        <v>0</v>
      </c>
      <c r="H108" s="175">
        <f>H109</f>
        <v>131695.24</v>
      </c>
      <c r="I108" s="267">
        <f>I109</f>
        <v>74197</v>
      </c>
      <c r="J108" s="268">
        <f>J109</f>
        <v>83197</v>
      </c>
    </row>
    <row r="109" spans="2:10" ht="21.75" customHeight="1" thickBot="1">
      <c r="B109" s="28" t="s">
        <v>93</v>
      </c>
      <c r="C109" s="89">
        <v>0</v>
      </c>
      <c r="D109" s="48">
        <v>5</v>
      </c>
      <c r="E109" s="49">
        <v>3</v>
      </c>
      <c r="F109" s="43">
        <v>6950095310</v>
      </c>
      <c r="G109" s="41">
        <v>200</v>
      </c>
      <c r="H109" s="175">
        <f t="shared" si="14"/>
        <v>131695.24</v>
      </c>
      <c r="I109" s="267">
        <f t="shared" si="14"/>
        <v>74197</v>
      </c>
      <c r="J109" s="268">
        <f t="shared" si="14"/>
        <v>83197</v>
      </c>
    </row>
    <row r="110" spans="2:10" ht="17.25" customHeight="1" thickBot="1">
      <c r="B110" s="28" t="s">
        <v>381</v>
      </c>
      <c r="C110" s="89">
        <v>239</v>
      </c>
      <c r="D110" s="48">
        <v>5</v>
      </c>
      <c r="E110" s="49">
        <v>3</v>
      </c>
      <c r="F110" s="43">
        <v>6950095310</v>
      </c>
      <c r="G110" s="41">
        <v>240</v>
      </c>
      <c r="H110" s="175">
        <f t="shared" si="14"/>
        <v>131695.24</v>
      </c>
      <c r="I110" s="267">
        <f t="shared" si="14"/>
        <v>74197</v>
      </c>
      <c r="J110" s="268">
        <f t="shared" si="14"/>
        <v>83197</v>
      </c>
    </row>
    <row r="111" spans="2:10" ht="21.75" customHeight="1" thickBot="1">
      <c r="B111" s="28" t="s">
        <v>390</v>
      </c>
      <c r="C111" s="89">
        <v>239</v>
      </c>
      <c r="D111" s="48">
        <v>5</v>
      </c>
      <c r="E111" s="49">
        <v>3</v>
      </c>
      <c r="F111" s="43">
        <v>6950095310</v>
      </c>
      <c r="G111" s="41">
        <v>244</v>
      </c>
      <c r="H111" s="175">
        <v>131695.24</v>
      </c>
      <c r="I111" s="267">
        <v>74197</v>
      </c>
      <c r="J111" s="268">
        <v>83197</v>
      </c>
    </row>
    <row r="112" spans="2:10" ht="36.75" hidden="1" customHeight="1" thickBot="1">
      <c r="B112" s="28" t="s">
        <v>340</v>
      </c>
      <c r="C112" s="89">
        <v>0</v>
      </c>
      <c r="D112" s="48">
        <v>5</v>
      </c>
      <c r="E112" s="49">
        <v>3</v>
      </c>
      <c r="F112" s="43" t="str">
        <f>F113</f>
        <v>695П5S1401</v>
      </c>
      <c r="G112" s="41">
        <v>200</v>
      </c>
      <c r="H112" s="175">
        <f t="shared" si="14"/>
        <v>0</v>
      </c>
      <c r="I112" s="267">
        <f t="shared" si="14"/>
        <v>0</v>
      </c>
      <c r="J112" s="268">
        <f t="shared" si="14"/>
        <v>0</v>
      </c>
    </row>
    <row r="113" spans="2:10" ht="17.25" hidden="1" customHeight="1" thickBot="1">
      <c r="B113" s="28" t="s">
        <v>65</v>
      </c>
      <c r="C113" s="89">
        <v>239</v>
      </c>
      <c r="D113" s="48">
        <v>5</v>
      </c>
      <c r="E113" s="49">
        <v>3</v>
      </c>
      <c r="F113" s="43" t="str">
        <f>F114</f>
        <v>695П5S1401</v>
      </c>
      <c r="G113" s="41">
        <v>240</v>
      </c>
      <c r="H113" s="175">
        <f t="shared" si="14"/>
        <v>0</v>
      </c>
      <c r="I113" s="267">
        <f t="shared" si="14"/>
        <v>0</v>
      </c>
      <c r="J113" s="268">
        <f t="shared" si="14"/>
        <v>0</v>
      </c>
    </row>
    <row r="114" spans="2:10" ht="21.75" hidden="1" customHeight="1" thickBot="1">
      <c r="B114" s="28" t="s">
        <v>82</v>
      </c>
      <c r="C114" s="89">
        <v>239</v>
      </c>
      <c r="D114" s="48">
        <v>5</v>
      </c>
      <c r="E114" s="49">
        <v>3</v>
      </c>
      <c r="F114" s="43" t="s">
        <v>339</v>
      </c>
      <c r="G114" s="41">
        <v>243</v>
      </c>
      <c r="H114" s="175">
        <v>0</v>
      </c>
      <c r="I114" s="267">
        <v>0</v>
      </c>
      <c r="J114" s="268">
        <v>0</v>
      </c>
    </row>
    <row r="115" spans="2:10" ht="21" customHeight="1" thickBot="1">
      <c r="B115" s="289" t="s">
        <v>71</v>
      </c>
      <c r="C115" s="290">
        <v>0</v>
      </c>
      <c r="D115" s="291">
        <v>8</v>
      </c>
      <c r="E115" s="292">
        <v>0</v>
      </c>
      <c r="F115" s="293">
        <v>0</v>
      </c>
      <c r="G115" s="294">
        <v>0</v>
      </c>
      <c r="H115" s="295">
        <f t="shared" ref="H115:J117" si="15">H116</f>
        <v>1721265.04</v>
      </c>
      <c r="I115" s="296">
        <f t="shared" si="15"/>
        <v>1428560</v>
      </c>
      <c r="J115" s="297">
        <f t="shared" si="15"/>
        <v>1438560</v>
      </c>
    </row>
    <row r="116" spans="2:10" ht="25.5" customHeight="1" thickBot="1">
      <c r="B116" s="33" t="s">
        <v>47</v>
      </c>
      <c r="C116" s="88">
        <v>0</v>
      </c>
      <c r="D116" s="46">
        <v>8</v>
      </c>
      <c r="E116" s="47">
        <v>1</v>
      </c>
      <c r="F116" s="39">
        <v>0</v>
      </c>
      <c r="G116" s="40">
        <v>0</v>
      </c>
      <c r="H116" s="176">
        <f t="shared" si="15"/>
        <v>1721265.04</v>
      </c>
      <c r="I116" s="177">
        <f t="shared" si="15"/>
        <v>1428560</v>
      </c>
      <c r="J116" s="178">
        <f t="shared" si="15"/>
        <v>1438560</v>
      </c>
    </row>
    <row r="117" spans="2:10" ht="40.5" customHeight="1" thickBot="1">
      <c r="B117" s="28" t="s">
        <v>427</v>
      </c>
      <c r="C117" s="89">
        <v>0</v>
      </c>
      <c r="D117" s="48">
        <v>8</v>
      </c>
      <c r="E117" s="49">
        <v>1</v>
      </c>
      <c r="F117" s="43">
        <v>69000000000</v>
      </c>
      <c r="G117" s="41">
        <v>0</v>
      </c>
      <c r="H117" s="175">
        <f t="shared" si="15"/>
        <v>1721265.04</v>
      </c>
      <c r="I117" s="267">
        <f t="shared" si="15"/>
        <v>1428560</v>
      </c>
      <c r="J117" s="268">
        <f t="shared" si="15"/>
        <v>1438560</v>
      </c>
    </row>
    <row r="118" spans="2:10" ht="33" customHeight="1" thickBot="1">
      <c r="B118" s="32" t="s">
        <v>72</v>
      </c>
      <c r="C118" s="89">
        <v>0</v>
      </c>
      <c r="D118" s="48">
        <v>8</v>
      </c>
      <c r="E118" s="49">
        <v>1</v>
      </c>
      <c r="F118" s="43">
        <v>6960000000</v>
      </c>
      <c r="G118" s="41">
        <v>0</v>
      </c>
      <c r="H118" s="175">
        <f>H122+H127+H130+H119</f>
        <v>1721265.04</v>
      </c>
      <c r="I118" s="267">
        <f>I123+I127+I130+I119</f>
        <v>1428560</v>
      </c>
      <c r="J118" s="268">
        <f>J123+J127+J130+J119</f>
        <v>1438560</v>
      </c>
    </row>
    <row r="119" spans="2:10" ht="33" customHeight="1" thickBot="1">
      <c r="B119" s="340" t="s">
        <v>368</v>
      </c>
      <c r="C119" s="89">
        <v>239</v>
      </c>
      <c r="D119" s="48">
        <v>8</v>
      </c>
      <c r="E119" s="49">
        <v>1</v>
      </c>
      <c r="F119" s="43">
        <v>6960075080</v>
      </c>
      <c r="G119" s="41">
        <v>0</v>
      </c>
      <c r="H119" s="175">
        <f t="shared" ref="H119:J120" si="16">H120</f>
        <v>1108400</v>
      </c>
      <c r="I119" s="267">
        <f t="shared" si="16"/>
        <v>1288560</v>
      </c>
      <c r="J119" s="268">
        <f t="shared" si="16"/>
        <v>1288560</v>
      </c>
    </row>
    <row r="120" spans="2:10" ht="22.5" customHeight="1" thickBot="1">
      <c r="B120" s="234" t="s">
        <v>92</v>
      </c>
      <c r="C120" s="89">
        <v>239</v>
      </c>
      <c r="D120" s="48">
        <v>8</v>
      </c>
      <c r="E120" s="49">
        <v>1</v>
      </c>
      <c r="F120" s="43">
        <v>6960075080</v>
      </c>
      <c r="G120" s="41">
        <v>500</v>
      </c>
      <c r="H120" s="175">
        <f t="shared" si="16"/>
        <v>1108400</v>
      </c>
      <c r="I120" s="267">
        <f t="shared" si="16"/>
        <v>1288560</v>
      </c>
      <c r="J120" s="268">
        <f t="shared" si="16"/>
        <v>1288560</v>
      </c>
    </row>
    <row r="121" spans="2:10" ht="15.75" customHeight="1" thickBot="1">
      <c r="B121" s="234" t="s">
        <v>60</v>
      </c>
      <c r="C121" s="89">
        <v>239</v>
      </c>
      <c r="D121" s="48">
        <v>8</v>
      </c>
      <c r="E121" s="49">
        <v>1</v>
      </c>
      <c r="F121" s="43">
        <v>6960075080</v>
      </c>
      <c r="G121" s="41">
        <v>540</v>
      </c>
      <c r="H121" s="175">
        <v>1108400</v>
      </c>
      <c r="I121" s="267">
        <v>1288560</v>
      </c>
      <c r="J121" s="268">
        <v>1288560</v>
      </c>
    </row>
    <row r="122" spans="2:10" ht="35.25" customHeight="1" thickBot="1">
      <c r="B122" s="28" t="s">
        <v>73</v>
      </c>
      <c r="C122" s="89">
        <v>0</v>
      </c>
      <c r="D122" s="48">
        <v>8</v>
      </c>
      <c r="E122" s="49">
        <v>1</v>
      </c>
      <c r="F122" s="43">
        <v>6960095220</v>
      </c>
      <c r="G122" s="41">
        <v>0</v>
      </c>
      <c r="H122" s="175">
        <f>H124</f>
        <v>432705.04000000004</v>
      </c>
      <c r="I122" s="267">
        <f>I124</f>
        <v>140000</v>
      </c>
      <c r="J122" s="268">
        <f>J124</f>
        <v>150000</v>
      </c>
    </row>
    <row r="123" spans="2:10" ht="18.75" customHeight="1" thickBot="1">
      <c r="B123" s="28" t="s">
        <v>93</v>
      </c>
      <c r="C123" s="89">
        <v>0</v>
      </c>
      <c r="D123" s="48">
        <v>8</v>
      </c>
      <c r="E123" s="49">
        <v>1</v>
      </c>
      <c r="F123" s="43">
        <v>6960095220</v>
      </c>
      <c r="G123" s="41">
        <v>200</v>
      </c>
      <c r="H123" s="175">
        <f>H124</f>
        <v>432705.04000000004</v>
      </c>
      <c r="I123" s="267">
        <f>I124</f>
        <v>140000</v>
      </c>
      <c r="J123" s="268">
        <f>J124</f>
        <v>150000</v>
      </c>
    </row>
    <row r="124" spans="2:10" ht="29.25" customHeight="1" thickBot="1">
      <c r="B124" s="28" t="s">
        <v>381</v>
      </c>
      <c r="C124" s="89">
        <v>0</v>
      </c>
      <c r="D124" s="48">
        <v>8</v>
      </c>
      <c r="E124" s="49">
        <v>1</v>
      </c>
      <c r="F124" s="44">
        <v>6960095220</v>
      </c>
      <c r="G124" s="41">
        <v>240</v>
      </c>
      <c r="H124" s="175">
        <f>H125+H126</f>
        <v>432705.04000000004</v>
      </c>
      <c r="I124" s="267">
        <f>I125+I126</f>
        <v>140000</v>
      </c>
      <c r="J124" s="268">
        <f>J125+J126</f>
        <v>150000</v>
      </c>
    </row>
    <row r="125" spans="2:10" ht="16.5" customHeight="1" thickBot="1">
      <c r="B125" s="34" t="s">
        <v>390</v>
      </c>
      <c r="C125" s="90">
        <v>239</v>
      </c>
      <c r="D125" s="233">
        <v>8</v>
      </c>
      <c r="E125" s="51">
        <v>1</v>
      </c>
      <c r="F125" s="202">
        <v>6960095220</v>
      </c>
      <c r="G125" s="237">
        <v>244</v>
      </c>
      <c r="H125" s="269">
        <v>303373.38</v>
      </c>
      <c r="I125" s="270">
        <v>70000</v>
      </c>
      <c r="J125" s="271">
        <v>70000</v>
      </c>
    </row>
    <row r="126" spans="2:10" ht="16.5" customHeight="1" thickBot="1">
      <c r="B126" s="234" t="s">
        <v>371</v>
      </c>
      <c r="C126" s="235">
        <v>239</v>
      </c>
      <c r="D126" s="236">
        <v>8</v>
      </c>
      <c r="E126" s="203">
        <v>1</v>
      </c>
      <c r="F126" s="202">
        <v>6960095220</v>
      </c>
      <c r="G126" s="238">
        <v>247</v>
      </c>
      <c r="H126" s="272">
        <v>129331.66</v>
      </c>
      <c r="I126" s="272">
        <v>70000</v>
      </c>
      <c r="J126" s="273">
        <v>80000</v>
      </c>
    </row>
    <row r="127" spans="2:10" ht="37.5" hidden="1" customHeight="1" thickBot="1">
      <c r="B127" s="34" t="s">
        <v>87</v>
      </c>
      <c r="C127" s="90">
        <v>0</v>
      </c>
      <c r="D127" s="50">
        <v>8</v>
      </c>
      <c r="E127" s="51">
        <v>1</v>
      </c>
      <c r="F127" s="201">
        <v>6960075080</v>
      </c>
      <c r="G127" s="237">
        <v>0</v>
      </c>
      <c r="H127" s="274">
        <f>H128</f>
        <v>0</v>
      </c>
      <c r="I127" s="270">
        <f t="shared" ref="H127:J128" si="17">I128</f>
        <v>0</v>
      </c>
      <c r="J127" s="271">
        <f t="shared" si="17"/>
        <v>0</v>
      </c>
    </row>
    <row r="128" spans="2:10" ht="20.25" hidden="1" customHeight="1" thickBot="1">
      <c r="B128" s="35" t="s">
        <v>92</v>
      </c>
      <c r="C128" s="91">
        <v>0</v>
      </c>
      <c r="D128" s="52">
        <v>8</v>
      </c>
      <c r="E128" s="53">
        <v>1</v>
      </c>
      <c r="F128" s="44">
        <v>6960075080</v>
      </c>
      <c r="G128" s="42">
        <v>500</v>
      </c>
      <c r="H128" s="275">
        <f t="shared" si="17"/>
        <v>0</v>
      </c>
      <c r="I128" s="276">
        <f t="shared" si="17"/>
        <v>0</v>
      </c>
      <c r="J128" s="277">
        <f t="shared" si="17"/>
        <v>0</v>
      </c>
    </row>
    <row r="129" spans="2:10" ht="20.25" hidden="1" customHeight="1" thickBot="1">
      <c r="B129" s="35" t="s">
        <v>60</v>
      </c>
      <c r="C129" s="91">
        <v>239</v>
      </c>
      <c r="D129" s="52">
        <v>8</v>
      </c>
      <c r="E129" s="53">
        <v>1</v>
      </c>
      <c r="F129" s="45">
        <v>6960075080</v>
      </c>
      <c r="G129" s="204">
        <v>540</v>
      </c>
      <c r="H129" s="275"/>
      <c r="I129" s="276"/>
      <c r="J129" s="277"/>
    </row>
    <row r="130" spans="2:10" ht="20.25" customHeight="1" thickBot="1">
      <c r="B130" s="230" t="s">
        <v>369</v>
      </c>
      <c r="C130" s="226">
        <v>0</v>
      </c>
      <c r="D130" s="227">
        <v>8</v>
      </c>
      <c r="E130" s="228">
        <v>1</v>
      </c>
      <c r="F130" s="229">
        <v>6960097030</v>
      </c>
      <c r="G130" s="220">
        <v>0</v>
      </c>
      <c r="H130" s="278">
        <f t="shared" ref="H130:J131" si="18">H131</f>
        <v>180160</v>
      </c>
      <c r="I130" s="278">
        <f t="shared" si="18"/>
        <v>0</v>
      </c>
      <c r="J130" s="279">
        <f t="shared" si="18"/>
        <v>0</v>
      </c>
    </row>
    <row r="131" spans="2:10" ht="20.25" customHeight="1" thickBot="1">
      <c r="B131" s="219" t="s">
        <v>92</v>
      </c>
      <c r="C131" s="221">
        <v>0</v>
      </c>
      <c r="D131" s="222">
        <v>8</v>
      </c>
      <c r="E131" s="223">
        <v>1</v>
      </c>
      <c r="F131" s="224">
        <v>6960097030</v>
      </c>
      <c r="G131" s="225">
        <v>500</v>
      </c>
      <c r="H131" s="278">
        <f t="shared" si="18"/>
        <v>180160</v>
      </c>
      <c r="I131" s="278">
        <f t="shared" si="18"/>
        <v>0</v>
      </c>
      <c r="J131" s="279">
        <f t="shared" si="18"/>
        <v>0</v>
      </c>
    </row>
    <row r="132" spans="2:10" ht="20.25" customHeight="1" thickBot="1">
      <c r="B132" s="219" t="s">
        <v>60</v>
      </c>
      <c r="C132" s="226">
        <v>239</v>
      </c>
      <c r="D132" s="227">
        <v>8</v>
      </c>
      <c r="E132" s="228">
        <v>1</v>
      </c>
      <c r="F132" s="229">
        <v>6960097030</v>
      </c>
      <c r="G132" s="225">
        <v>540</v>
      </c>
      <c r="H132" s="268">
        <v>180160</v>
      </c>
      <c r="I132" s="268">
        <v>0</v>
      </c>
      <c r="J132" s="279">
        <v>0</v>
      </c>
    </row>
    <row r="133" spans="2:10" ht="15.75" thickBot="1">
      <c r="B133" s="36" t="s">
        <v>88</v>
      </c>
      <c r="C133" s="217" t="s">
        <v>89</v>
      </c>
      <c r="D133" s="218" t="s">
        <v>89</v>
      </c>
      <c r="E133" s="218" t="s">
        <v>89</v>
      </c>
      <c r="F133" s="218" t="s">
        <v>89</v>
      </c>
      <c r="G133" s="37" t="s">
        <v>89</v>
      </c>
      <c r="H133" s="84">
        <f>H10+H65+H77+H85+H104+H115</f>
        <v>6771435.5700000003</v>
      </c>
      <c r="I133" s="84">
        <f>I10+I65+I77+I85+I104+I115</f>
        <v>4182300</v>
      </c>
      <c r="J133" s="38">
        <f>J10+J65+J77+J85+J104+J115</f>
        <v>4563200</v>
      </c>
    </row>
    <row r="134" spans="2:10" ht="18.75">
      <c r="B134" s="1"/>
    </row>
    <row r="135" spans="2:10" ht="18.75">
      <c r="B135" s="1"/>
    </row>
  </sheetData>
  <mergeCells count="6">
    <mergeCell ref="B1:J1"/>
    <mergeCell ref="B2:J2"/>
    <mergeCell ref="B3:J3"/>
    <mergeCell ref="B4:J4"/>
    <mergeCell ref="B5:J5"/>
    <mergeCell ref="B6:F6"/>
  </mergeCells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4"/>
  <sheetViews>
    <sheetView zoomScaleNormal="100" workbookViewId="0">
      <selection activeCell="A6" sqref="A6:Q6"/>
    </sheetView>
  </sheetViews>
  <sheetFormatPr defaultRowHeight="15"/>
  <cols>
    <col min="9" max="9" width="7.42578125" customWidth="1"/>
    <col min="10" max="10" width="9.140625" hidden="1" customWidth="1"/>
    <col min="11" max="11" width="12.5703125" customWidth="1"/>
    <col min="12" max="12" width="3.85546875" customWidth="1"/>
    <col min="13" max="13" width="4.140625" customWidth="1"/>
    <col min="14" max="14" width="4" customWidth="1"/>
    <col min="15" max="15" width="12.42578125" customWidth="1"/>
    <col min="16" max="16" width="13.5703125" customWidth="1"/>
    <col min="17" max="17" width="12.5703125" customWidth="1"/>
    <col min="18" max="18" width="9.140625" customWidth="1"/>
  </cols>
  <sheetData>
    <row r="1" spans="1:17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14" t="s">
        <v>359</v>
      </c>
      <c r="P1" s="342"/>
      <c r="Q1" s="342"/>
    </row>
    <row r="2" spans="1:17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14" t="s">
        <v>362</v>
      </c>
      <c r="P2" s="342"/>
      <c r="Q2" s="342"/>
    </row>
    <row r="3" spans="1:17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14" t="s">
        <v>50</v>
      </c>
      <c r="P3" s="342"/>
      <c r="Q3" s="342"/>
    </row>
    <row r="4" spans="1:17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15" t="s">
        <v>434</v>
      </c>
      <c r="P4" s="342"/>
      <c r="Q4" s="342"/>
    </row>
    <row r="5" spans="1:17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9"/>
      <c r="P5" s="299"/>
      <c r="Q5" s="299"/>
    </row>
    <row r="6" spans="1:17" ht="45" customHeight="1">
      <c r="A6" s="380" t="s">
        <v>399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</row>
    <row r="7" spans="1:17" ht="15.75" thickBo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299"/>
      <c r="P7" s="299"/>
      <c r="Q7" s="200" t="s">
        <v>1</v>
      </c>
    </row>
    <row r="8" spans="1:17" ht="15.75" thickBot="1">
      <c r="A8" s="382" t="s">
        <v>51</v>
      </c>
      <c r="B8" s="383"/>
      <c r="C8" s="383"/>
      <c r="D8" s="383"/>
      <c r="E8" s="383"/>
      <c r="F8" s="383"/>
      <c r="G8" s="383"/>
      <c r="H8" s="383"/>
      <c r="I8" s="383"/>
      <c r="J8" s="384"/>
      <c r="K8" s="300" t="s">
        <v>360</v>
      </c>
      <c r="L8" s="300" t="s">
        <v>77</v>
      </c>
      <c r="M8" s="300" t="s">
        <v>78</v>
      </c>
      <c r="N8" s="300" t="s">
        <v>361</v>
      </c>
      <c r="O8" s="301">
        <v>2022</v>
      </c>
      <c r="P8" s="301">
        <v>2023</v>
      </c>
      <c r="Q8" s="302">
        <v>2024</v>
      </c>
    </row>
    <row r="9" spans="1:17" ht="38.25" customHeight="1">
      <c r="A9" s="385" t="s">
        <v>325</v>
      </c>
      <c r="B9" s="385"/>
      <c r="C9" s="385"/>
      <c r="D9" s="385"/>
      <c r="E9" s="385"/>
      <c r="F9" s="385"/>
      <c r="G9" s="385"/>
      <c r="H9" s="385"/>
      <c r="I9" s="385"/>
      <c r="J9" s="385"/>
      <c r="K9" s="303">
        <v>6900000000</v>
      </c>
      <c r="L9" s="304">
        <v>0</v>
      </c>
      <c r="M9" s="304">
        <v>0</v>
      </c>
      <c r="N9" s="305">
        <v>0</v>
      </c>
      <c r="O9" s="306">
        <f>O10+O39+O45+O50+O60+O65</f>
        <v>6680337.5700000003</v>
      </c>
      <c r="P9" s="306">
        <f>P10+P39+P45+P50+P60+P65</f>
        <v>4091527</v>
      </c>
      <c r="Q9" s="306">
        <f>Q10+Q39+Q45+Q50+Q60+Q65+Q79</f>
        <v>4472427</v>
      </c>
    </row>
    <row r="10" spans="1:17" ht="15" customHeight="1">
      <c r="A10" s="387" t="s">
        <v>387</v>
      </c>
      <c r="B10" s="368"/>
      <c r="C10" s="368"/>
      <c r="D10" s="368"/>
      <c r="E10" s="368"/>
      <c r="F10" s="368"/>
      <c r="G10" s="368"/>
      <c r="H10" s="368"/>
      <c r="I10" s="368"/>
      <c r="J10" s="369"/>
      <c r="K10" s="303">
        <v>6910000000</v>
      </c>
      <c r="L10" s="304">
        <v>0</v>
      </c>
      <c r="M10" s="304">
        <v>0</v>
      </c>
      <c r="N10" s="305">
        <v>0</v>
      </c>
      <c r="O10" s="306">
        <f>O11+O19+O35+O27+O31</f>
        <v>2595110.7799999998</v>
      </c>
      <c r="P10" s="306">
        <f>P11+P19+P35+P27</f>
        <v>2074470</v>
      </c>
      <c r="Q10" s="306">
        <f>Q11+Q19+Q35+Q27</f>
        <v>2082285</v>
      </c>
    </row>
    <row r="11" spans="1:17">
      <c r="A11" s="357" t="s">
        <v>55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08">
        <v>6910010010</v>
      </c>
      <c r="L11" s="309">
        <v>0</v>
      </c>
      <c r="M11" s="309">
        <v>0</v>
      </c>
      <c r="N11" s="310">
        <v>0</v>
      </c>
      <c r="O11" s="311">
        <f>O12+O15</f>
        <v>844793.19</v>
      </c>
      <c r="P11" s="311">
        <f t="shared" ref="P11:Q13" si="0">P12</f>
        <v>782000</v>
      </c>
      <c r="Q11" s="311">
        <f t="shared" si="0"/>
        <v>782000</v>
      </c>
    </row>
    <row r="12" spans="1:17">
      <c r="A12" s="379" t="s">
        <v>54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08">
        <v>6910010010</v>
      </c>
      <c r="L12" s="309">
        <v>1</v>
      </c>
      <c r="M12" s="309">
        <v>0</v>
      </c>
      <c r="N12" s="310">
        <v>0</v>
      </c>
      <c r="O12" s="311">
        <f>O13</f>
        <v>734085.82</v>
      </c>
      <c r="P12" s="311">
        <f t="shared" si="0"/>
        <v>782000</v>
      </c>
      <c r="Q12" s="311">
        <f t="shared" si="0"/>
        <v>782000</v>
      </c>
    </row>
    <row r="13" spans="1:17" ht="25.5" customHeight="1">
      <c r="A13" s="357" t="s">
        <v>39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08">
        <v>6910010010</v>
      </c>
      <c r="L13" s="309">
        <v>1</v>
      </c>
      <c r="M13" s="309">
        <v>2</v>
      </c>
      <c r="N13" s="310">
        <v>0</v>
      </c>
      <c r="O13" s="311">
        <f>O14</f>
        <v>734085.82</v>
      </c>
      <c r="P13" s="311">
        <f t="shared" si="0"/>
        <v>782000</v>
      </c>
      <c r="Q13" s="311">
        <f t="shared" si="0"/>
        <v>782000</v>
      </c>
    </row>
    <row r="14" spans="1:17">
      <c r="A14" s="357" t="s">
        <v>56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08">
        <v>6910010010</v>
      </c>
      <c r="L14" s="309">
        <v>1</v>
      </c>
      <c r="M14" s="309">
        <v>2</v>
      </c>
      <c r="N14" s="310">
        <v>120</v>
      </c>
      <c r="O14" s="311">
        <f>'Приложение 8'!H16</f>
        <v>734085.82</v>
      </c>
      <c r="P14" s="311">
        <f>'Приложение 8'!I16</f>
        <v>782000</v>
      </c>
      <c r="Q14" s="311">
        <f>'Приложение 8'!J16</f>
        <v>782000</v>
      </c>
    </row>
    <row r="15" spans="1:17">
      <c r="A15" s="373" t="s">
        <v>416</v>
      </c>
      <c r="B15" s="368"/>
      <c r="C15" s="368"/>
      <c r="D15" s="368"/>
      <c r="E15" s="368"/>
      <c r="F15" s="368"/>
      <c r="G15" s="368"/>
      <c r="H15" s="368"/>
      <c r="I15" s="369"/>
      <c r="J15" s="307"/>
      <c r="K15" s="308">
        <v>6910097080</v>
      </c>
      <c r="L15" s="309">
        <v>0</v>
      </c>
      <c r="M15" s="309">
        <v>0</v>
      </c>
      <c r="N15" s="310">
        <v>0</v>
      </c>
      <c r="O15" s="311">
        <f>O18</f>
        <v>110707.37</v>
      </c>
      <c r="P15" s="311">
        <f t="shared" ref="P15:Q17" si="1">P16</f>
        <v>0</v>
      </c>
      <c r="Q15" s="311">
        <f t="shared" si="1"/>
        <v>0</v>
      </c>
    </row>
    <row r="16" spans="1:17">
      <c r="A16" s="373" t="s">
        <v>38</v>
      </c>
      <c r="B16" s="368"/>
      <c r="C16" s="368"/>
      <c r="D16" s="368"/>
      <c r="E16" s="368"/>
      <c r="F16" s="368"/>
      <c r="G16" s="368"/>
      <c r="H16" s="368"/>
      <c r="I16" s="369"/>
      <c r="J16" s="307"/>
      <c r="K16" s="308">
        <v>6910097080</v>
      </c>
      <c r="L16" s="309">
        <v>1</v>
      </c>
      <c r="M16" s="309">
        <v>0</v>
      </c>
      <c r="N16" s="310">
        <v>0</v>
      </c>
      <c r="O16" s="311">
        <f>O17</f>
        <v>110707.37</v>
      </c>
      <c r="P16" s="311">
        <f t="shared" si="1"/>
        <v>0</v>
      </c>
      <c r="Q16" s="311">
        <f t="shared" si="1"/>
        <v>0</v>
      </c>
    </row>
    <row r="17" spans="1:17" ht="27" customHeight="1">
      <c r="A17" s="373" t="s">
        <v>431</v>
      </c>
      <c r="B17" s="368"/>
      <c r="C17" s="368"/>
      <c r="D17" s="368"/>
      <c r="E17" s="368"/>
      <c r="F17" s="368"/>
      <c r="G17" s="368"/>
      <c r="H17" s="368"/>
      <c r="I17" s="369"/>
      <c r="J17" s="307"/>
      <c r="K17" s="308">
        <v>6910097080</v>
      </c>
      <c r="L17" s="309">
        <v>1</v>
      </c>
      <c r="M17" s="309">
        <v>2</v>
      </c>
      <c r="N17" s="310">
        <v>0</v>
      </c>
      <c r="O17" s="311">
        <f>O18</f>
        <v>110707.37</v>
      </c>
      <c r="P17" s="311">
        <f t="shared" si="1"/>
        <v>0</v>
      </c>
      <c r="Q17" s="311">
        <f t="shared" si="1"/>
        <v>0</v>
      </c>
    </row>
    <row r="18" spans="1:17">
      <c r="A18" s="373" t="s">
        <v>56</v>
      </c>
      <c r="B18" s="374"/>
      <c r="C18" s="374"/>
      <c r="D18" s="374"/>
      <c r="E18" s="374"/>
      <c r="F18" s="374"/>
      <c r="G18" s="374"/>
      <c r="H18" s="374"/>
      <c r="I18" s="375"/>
      <c r="J18" s="307"/>
      <c r="K18" s="308">
        <v>6910097080</v>
      </c>
      <c r="L18" s="309">
        <v>1</v>
      </c>
      <c r="M18" s="309">
        <v>2</v>
      </c>
      <c r="N18" s="310">
        <v>120</v>
      </c>
      <c r="O18" s="311">
        <f>'Приложение 8'!H21</f>
        <v>110707.37</v>
      </c>
      <c r="P18" s="311">
        <v>0</v>
      </c>
      <c r="Q18" s="311">
        <v>0</v>
      </c>
    </row>
    <row r="19" spans="1:17">
      <c r="A19" s="357" t="s">
        <v>57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08">
        <v>6910010020</v>
      </c>
      <c r="L19" s="309">
        <v>0</v>
      </c>
      <c r="M19" s="309">
        <v>0</v>
      </c>
      <c r="N19" s="310">
        <v>0</v>
      </c>
      <c r="O19" s="311">
        <f t="shared" ref="O19:Q20" si="2">O20</f>
        <v>1173194.96</v>
      </c>
      <c r="P19" s="311">
        <f t="shared" si="2"/>
        <v>1007100</v>
      </c>
      <c r="Q19" s="311">
        <f>Q20</f>
        <v>1016005</v>
      </c>
    </row>
    <row r="20" spans="1:17">
      <c r="A20" s="379" t="s">
        <v>54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08">
        <v>6910010020</v>
      </c>
      <c r="L20" s="309">
        <v>1</v>
      </c>
      <c r="M20" s="309">
        <v>0</v>
      </c>
      <c r="N20" s="310">
        <v>0</v>
      </c>
      <c r="O20" s="311">
        <f t="shared" si="2"/>
        <v>1173194.96</v>
      </c>
      <c r="P20" s="311">
        <f t="shared" si="2"/>
        <v>1007100</v>
      </c>
      <c r="Q20" s="311">
        <f t="shared" si="2"/>
        <v>1016005</v>
      </c>
    </row>
    <row r="21" spans="1:17" ht="28.5" customHeight="1">
      <c r="A21" s="357" t="s">
        <v>40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08">
        <v>6910010020</v>
      </c>
      <c r="L21" s="309">
        <v>1</v>
      </c>
      <c r="M21" s="309">
        <v>4</v>
      </c>
      <c r="N21" s="310">
        <v>0</v>
      </c>
      <c r="O21" s="311">
        <f>O22+O23+O24+O25+O26</f>
        <v>1173194.96</v>
      </c>
      <c r="P21" s="311">
        <f>P22+P23+P24+P25</f>
        <v>1007100</v>
      </c>
      <c r="Q21" s="311">
        <f>Q22+Q23+Q24+Q25</f>
        <v>1016005</v>
      </c>
    </row>
    <row r="22" spans="1:17" ht="16.5" customHeight="1">
      <c r="A22" s="357" t="s">
        <v>56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08">
        <v>6910010020</v>
      </c>
      <c r="L22" s="309">
        <v>1</v>
      </c>
      <c r="M22" s="309">
        <v>4</v>
      </c>
      <c r="N22" s="310">
        <v>120</v>
      </c>
      <c r="O22" s="311">
        <f>'Приложение 8'!H29</f>
        <v>526224.78</v>
      </c>
      <c r="P22" s="311">
        <f>'Приложение 8'!I29</f>
        <v>795000</v>
      </c>
      <c r="Q22" s="311">
        <f>'Приложение 8'!J29</f>
        <v>795000</v>
      </c>
    </row>
    <row r="23" spans="1:17">
      <c r="A23" s="357" t="s">
        <v>381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08">
        <v>6910010020</v>
      </c>
      <c r="L23" s="309">
        <v>1</v>
      </c>
      <c r="M23" s="309">
        <v>4</v>
      </c>
      <c r="N23" s="310">
        <v>240</v>
      </c>
      <c r="O23" s="311">
        <f>'Приложение 8'!H33</f>
        <v>563187.48</v>
      </c>
      <c r="P23" s="311">
        <f>'Приложение 8'!I33</f>
        <v>200000</v>
      </c>
      <c r="Q23" s="311">
        <f>'Приложение 8'!J33</f>
        <v>208905</v>
      </c>
    </row>
    <row r="24" spans="1:17">
      <c r="A24" s="357" t="s">
        <v>60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08">
        <v>6910010020</v>
      </c>
      <c r="L24" s="309">
        <v>1</v>
      </c>
      <c r="M24" s="309">
        <v>4</v>
      </c>
      <c r="N24" s="310">
        <v>540</v>
      </c>
      <c r="O24" s="311">
        <f>'Приложение 8'!H37</f>
        <v>33500</v>
      </c>
      <c r="P24" s="311">
        <f>'Приложение 8'!I37</f>
        <v>12100</v>
      </c>
      <c r="Q24" s="311">
        <f>'Приложение 8'!J37</f>
        <v>12100</v>
      </c>
    </row>
    <row r="25" spans="1:17" ht="15" hidden="1" customHeight="1">
      <c r="A25" s="373" t="s">
        <v>83</v>
      </c>
      <c r="B25" s="374"/>
      <c r="C25" s="374"/>
      <c r="D25" s="374"/>
      <c r="E25" s="374"/>
      <c r="F25" s="374"/>
      <c r="G25" s="374"/>
      <c r="H25" s="374"/>
      <c r="I25" s="374"/>
      <c r="J25" s="375"/>
      <c r="K25" s="308">
        <v>6910010020</v>
      </c>
      <c r="L25" s="309">
        <v>1</v>
      </c>
      <c r="M25" s="309">
        <v>4</v>
      </c>
      <c r="N25" s="310">
        <v>850</v>
      </c>
      <c r="O25" s="311">
        <v>0</v>
      </c>
      <c r="P25" s="311">
        <v>0</v>
      </c>
      <c r="Q25" s="311">
        <v>0</v>
      </c>
    </row>
    <row r="26" spans="1:17" ht="15" customHeight="1">
      <c r="A26" s="373" t="s">
        <v>83</v>
      </c>
      <c r="B26" s="368"/>
      <c r="C26" s="368"/>
      <c r="D26" s="368"/>
      <c r="E26" s="368"/>
      <c r="F26" s="368"/>
      <c r="G26" s="368"/>
      <c r="H26" s="368"/>
      <c r="I26" s="368"/>
      <c r="J26" s="312"/>
      <c r="K26" s="308">
        <v>6910010020</v>
      </c>
      <c r="L26" s="309">
        <v>1</v>
      </c>
      <c r="M26" s="309">
        <v>4</v>
      </c>
      <c r="N26" s="310">
        <v>850</v>
      </c>
      <c r="O26" s="311">
        <f>'Приложение 8'!H38</f>
        <v>50282.7</v>
      </c>
      <c r="P26" s="311">
        <v>0</v>
      </c>
      <c r="Q26" s="311">
        <v>0</v>
      </c>
    </row>
    <row r="27" spans="1:17" ht="40.5" customHeight="1">
      <c r="A27" s="357" t="s">
        <v>95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08">
        <v>6910015010</v>
      </c>
      <c r="L27" s="309">
        <v>0</v>
      </c>
      <c r="M27" s="309">
        <v>0</v>
      </c>
      <c r="N27" s="310">
        <v>0</v>
      </c>
      <c r="O27" s="311">
        <f>O28</f>
        <v>268030</v>
      </c>
      <c r="P27" s="311">
        <f>P28</f>
        <v>265570</v>
      </c>
      <c r="Q27" s="311">
        <f>Q28</f>
        <v>264480</v>
      </c>
    </row>
    <row r="28" spans="1:17">
      <c r="A28" s="373" t="s">
        <v>38</v>
      </c>
      <c r="B28" s="374"/>
      <c r="C28" s="374"/>
      <c r="D28" s="374"/>
      <c r="E28" s="374"/>
      <c r="F28" s="374"/>
      <c r="G28" s="374"/>
      <c r="H28" s="374"/>
      <c r="I28" s="374"/>
      <c r="J28" s="375"/>
      <c r="K28" s="308">
        <v>6910015010</v>
      </c>
      <c r="L28" s="309">
        <v>1</v>
      </c>
      <c r="M28" s="309">
        <v>0</v>
      </c>
      <c r="N28" s="310">
        <v>0</v>
      </c>
      <c r="O28" s="311">
        <f>O30</f>
        <v>268030</v>
      </c>
      <c r="P28" s="311">
        <f>P30</f>
        <v>265570</v>
      </c>
      <c r="Q28" s="311">
        <f>Q30</f>
        <v>264480</v>
      </c>
    </row>
    <row r="29" spans="1:17" ht="31.5" customHeight="1">
      <c r="A29" s="373" t="s">
        <v>40</v>
      </c>
      <c r="B29" s="368"/>
      <c r="C29" s="368"/>
      <c r="D29" s="368"/>
      <c r="E29" s="368"/>
      <c r="F29" s="368"/>
      <c r="G29" s="368"/>
      <c r="H29" s="368"/>
      <c r="I29" s="368"/>
      <c r="J29" s="312"/>
      <c r="K29" s="308">
        <v>6910015010</v>
      </c>
      <c r="L29" s="309">
        <v>1</v>
      </c>
      <c r="M29" s="309">
        <v>4</v>
      </c>
      <c r="N29" s="310">
        <v>0</v>
      </c>
      <c r="O29" s="311">
        <f>O30</f>
        <v>268030</v>
      </c>
      <c r="P29" s="311">
        <f>P30</f>
        <v>265570</v>
      </c>
      <c r="Q29" s="311">
        <f>Q30</f>
        <v>264480</v>
      </c>
    </row>
    <row r="30" spans="1:17">
      <c r="A30" s="357" t="s">
        <v>60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08">
        <v>6910015010</v>
      </c>
      <c r="L30" s="309">
        <v>1</v>
      </c>
      <c r="M30" s="309">
        <v>4</v>
      </c>
      <c r="N30" s="310">
        <v>540</v>
      </c>
      <c r="O30" s="311">
        <f>'Приложение 8'!H42</f>
        <v>268030</v>
      </c>
      <c r="P30" s="311">
        <f>'Приложение 8'!I42</f>
        <v>265570</v>
      </c>
      <c r="Q30" s="311">
        <f>'Приложение 8'!J42</f>
        <v>264480</v>
      </c>
    </row>
    <row r="31" spans="1:17">
      <c r="A31" s="373" t="s">
        <v>416</v>
      </c>
      <c r="B31" s="368"/>
      <c r="C31" s="368"/>
      <c r="D31" s="368"/>
      <c r="E31" s="368"/>
      <c r="F31" s="368"/>
      <c r="G31" s="368"/>
      <c r="H31" s="368"/>
      <c r="I31" s="369"/>
      <c r="J31" s="307"/>
      <c r="K31" s="308">
        <v>6910097080</v>
      </c>
      <c r="L31" s="309">
        <v>0</v>
      </c>
      <c r="M31" s="309">
        <v>0</v>
      </c>
      <c r="N31" s="310">
        <v>0</v>
      </c>
      <c r="O31" s="311">
        <f>O34</f>
        <v>289292.63</v>
      </c>
      <c r="P31" s="311">
        <v>0</v>
      </c>
      <c r="Q31" s="311">
        <v>0</v>
      </c>
    </row>
    <row r="32" spans="1:17">
      <c r="A32" s="373" t="s">
        <v>38</v>
      </c>
      <c r="B32" s="368"/>
      <c r="C32" s="368"/>
      <c r="D32" s="368"/>
      <c r="E32" s="368"/>
      <c r="F32" s="368"/>
      <c r="G32" s="368"/>
      <c r="H32" s="368"/>
      <c r="I32" s="369"/>
      <c r="J32" s="307"/>
      <c r="K32" s="308">
        <v>6910097080</v>
      </c>
      <c r="L32" s="309">
        <v>1</v>
      </c>
      <c r="M32" s="309">
        <v>0</v>
      </c>
      <c r="N32" s="310">
        <v>0</v>
      </c>
      <c r="O32" s="311">
        <f>O33</f>
        <v>289292.63</v>
      </c>
      <c r="P32" s="311">
        <v>0</v>
      </c>
      <c r="Q32" s="311">
        <v>0</v>
      </c>
    </row>
    <row r="33" spans="1:17" ht="29.25" customHeight="1">
      <c r="A33" s="373" t="s">
        <v>431</v>
      </c>
      <c r="B33" s="368"/>
      <c r="C33" s="368"/>
      <c r="D33" s="368"/>
      <c r="E33" s="368"/>
      <c r="F33" s="368"/>
      <c r="G33" s="368"/>
      <c r="H33" s="368"/>
      <c r="I33" s="369"/>
      <c r="J33" s="307"/>
      <c r="K33" s="308">
        <v>6910097080</v>
      </c>
      <c r="L33" s="309">
        <v>1</v>
      </c>
      <c r="M33" s="309">
        <v>4</v>
      </c>
      <c r="N33" s="310">
        <v>0</v>
      </c>
      <c r="O33" s="311">
        <f>O34</f>
        <v>289292.63</v>
      </c>
      <c r="P33" s="311">
        <v>0</v>
      </c>
      <c r="Q33" s="311">
        <v>0</v>
      </c>
    </row>
    <row r="34" spans="1:17">
      <c r="A34" s="373" t="s">
        <v>56</v>
      </c>
      <c r="B34" s="374"/>
      <c r="C34" s="374"/>
      <c r="D34" s="374"/>
      <c r="E34" s="374"/>
      <c r="F34" s="374"/>
      <c r="G34" s="374"/>
      <c r="H34" s="374"/>
      <c r="I34" s="375"/>
      <c r="J34" s="307"/>
      <c r="K34" s="308">
        <v>6910097080</v>
      </c>
      <c r="L34" s="309">
        <v>1</v>
      </c>
      <c r="M34" s="309">
        <v>4</v>
      </c>
      <c r="N34" s="310">
        <v>120</v>
      </c>
      <c r="O34" s="311">
        <f>'Приложение 8'!H45</f>
        <v>289292.63</v>
      </c>
      <c r="P34" s="311">
        <v>0</v>
      </c>
      <c r="Q34" s="311">
        <v>0</v>
      </c>
    </row>
    <row r="35" spans="1:17" ht="28.5" customHeight="1">
      <c r="A35" s="357" t="s">
        <v>59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08">
        <v>6910010080</v>
      </c>
      <c r="L35" s="309">
        <v>0</v>
      </c>
      <c r="M35" s="309">
        <v>0</v>
      </c>
      <c r="N35" s="310">
        <v>0</v>
      </c>
      <c r="O35" s="311">
        <f>O37</f>
        <v>19800</v>
      </c>
      <c r="P35" s="311">
        <f>P37</f>
        <v>19800</v>
      </c>
      <c r="Q35" s="311">
        <f>Q37</f>
        <v>19800</v>
      </c>
    </row>
    <row r="36" spans="1:17" ht="14.25" customHeight="1">
      <c r="A36" s="373" t="s">
        <v>38</v>
      </c>
      <c r="B36" s="374"/>
      <c r="C36" s="374"/>
      <c r="D36" s="374"/>
      <c r="E36" s="374"/>
      <c r="F36" s="374"/>
      <c r="G36" s="374"/>
      <c r="H36" s="374"/>
      <c r="I36" s="375"/>
      <c r="J36" s="307"/>
      <c r="K36" s="308">
        <v>6910010080</v>
      </c>
      <c r="L36" s="309">
        <v>1</v>
      </c>
      <c r="M36" s="309">
        <v>0</v>
      </c>
      <c r="N36" s="310">
        <v>0</v>
      </c>
      <c r="O36" s="311">
        <f t="shared" ref="O36:Q37" si="3">O37</f>
        <v>19800</v>
      </c>
      <c r="P36" s="311">
        <f t="shared" si="3"/>
        <v>19800</v>
      </c>
      <c r="Q36" s="311">
        <f t="shared" si="3"/>
        <v>19800</v>
      </c>
    </row>
    <row r="37" spans="1:17" ht="27" customHeight="1">
      <c r="A37" s="357" t="s">
        <v>414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08">
        <v>6910010080</v>
      </c>
      <c r="L37" s="309">
        <v>1</v>
      </c>
      <c r="M37" s="309">
        <v>6</v>
      </c>
      <c r="N37" s="310">
        <v>0</v>
      </c>
      <c r="O37" s="311">
        <f t="shared" si="3"/>
        <v>19800</v>
      </c>
      <c r="P37" s="311">
        <f t="shared" si="3"/>
        <v>19800</v>
      </c>
      <c r="Q37" s="311">
        <f t="shared" si="3"/>
        <v>19800</v>
      </c>
    </row>
    <row r="38" spans="1:17">
      <c r="A38" s="357" t="s">
        <v>60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08">
        <v>6910010080</v>
      </c>
      <c r="L38" s="309">
        <v>1</v>
      </c>
      <c r="M38" s="309">
        <v>6</v>
      </c>
      <c r="N38" s="310">
        <v>540</v>
      </c>
      <c r="O38" s="311">
        <f>'Приложение 8'!H53</f>
        <v>19800</v>
      </c>
      <c r="P38" s="311">
        <f>'Приложение 8'!I53</f>
        <v>19800</v>
      </c>
      <c r="Q38" s="311">
        <f>'Приложение 8'!J53</f>
        <v>19800</v>
      </c>
    </row>
    <row r="39" spans="1:17" ht="29.25" customHeight="1">
      <c r="A39" s="388" t="s">
        <v>63</v>
      </c>
      <c r="B39" s="389"/>
      <c r="C39" s="389"/>
      <c r="D39" s="389"/>
      <c r="E39" s="389"/>
      <c r="F39" s="389"/>
      <c r="G39" s="389"/>
      <c r="H39" s="389"/>
      <c r="I39" s="389"/>
      <c r="J39" s="390"/>
      <c r="K39" s="325">
        <v>6920000000</v>
      </c>
      <c r="L39" s="322">
        <v>0</v>
      </c>
      <c r="M39" s="322">
        <v>0</v>
      </c>
      <c r="N39" s="323">
        <v>0</v>
      </c>
      <c r="O39" s="324">
        <f>O40</f>
        <v>104800</v>
      </c>
      <c r="P39" s="324">
        <v>108300</v>
      </c>
      <c r="Q39" s="324">
        <v>112100</v>
      </c>
    </row>
    <row r="40" spans="1:17" ht="27.75" customHeight="1">
      <c r="A40" s="367" t="s">
        <v>394</v>
      </c>
      <c r="B40" s="368"/>
      <c r="C40" s="368"/>
      <c r="D40" s="368"/>
      <c r="E40" s="368"/>
      <c r="F40" s="368"/>
      <c r="G40" s="368"/>
      <c r="H40" s="368"/>
      <c r="I40" s="368"/>
      <c r="J40" s="369"/>
      <c r="K40" s="308">
        <v>6920051180</v>
      </c>
      <c r="L40" s="309">
        <v>0</v>
      </c>
      <c r="M40" s="309">
        <v>0</v>
      </c>
      <c r="N40" s="310">
        <v>0</v>
      </c>
      <c r="O40" s="311">
        <f>O41</f>
        <v>104800</v>
      </c>
      <c r="P40" s="311">
        <v>108300</v>
      </c>
      <c r="Q40" s="311">
        <v>112100</v>
      </c>
    </row>
    <row r="41" spans="1:17">
      <c r="A41" s="378" t="s">
        <v>41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28">
        <v>6920051180</v>
      </c>
      <c r="L41" s="329">
        <v>2</v>
      </c>
      <c r="M41" s="329">
        <v>0</v>
      </c>
      <c r="N41" s="330">
        <v>0</v>
      </c>
      <c r="O41" s="331">
        <v>104800</v>
      </c>
      <c r="P41" s="331">
        <v>108300</v>
      </c>
      <c r="Q41" s="331">
        <v>112100</v>
      </c>
    </row>
    <row r="42" spans="1:17">
      <c r="A42" s="358" t="s">
        <v>42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08">
        <v>6920051180</v>
      </c>
      <c r="L42" s="309">
        <v>2</v>
      </c>
      <c r="M42" s="309">
        <v>3</v>
      </c>
      <c r="N42" s="310">
        <v>0</v>
      </c>
      <c r="O42" s="311">
        <v>104800</v>
      </c>
      <c r="P42" s="311">
        <v>108300</v>
      </c>
      <c r="Q42" s="311">
        <v>112100</v>
      </c>
    </row>
    <row r="43" spans="1:17">
      <c r="A43" s="357" t="s">
        <v>56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08">
        <v>6920051180</v>
      </c>
      <c r="L43" s="309">
        <v>2</v>
      </c>
      <c r="M43" s="309">
        <v>3</v>
      </c>
      <c r="N43" s="310">
        <v>120</v>
      </c>
      <c r="O43" s="311">
        <v>104160</v>
      </c>
      <c r="P43" s="311">
        <v>104160</v>
      </c>
      <c r="Q43" s="311">
        <v>104160</v>
      </c>
    </row>
    <row r="44" spans="1:17">
      <c r="A44" s="357" t="s">
        <v>381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08">
        <v>6920051180</v>
      </c>
      <c r="L44" s="309">
        <v>2</v>
      </c>
      <c r="M44" s="309">
        <v>3</v>
      </c>
      <c r="N44" s="310">
        <v>240</v>
      </c>
      <c r="O44" s="311">
        <v>640</v>
      </c>
      <c r="P44" s="311">
        <v>4140</v>
      </c>
      <c r="Q44" s="311">
        <v>7940</v>
      </c>
    </row>
    <row r="45" spans="1:17" ht="28.5" customHeight="1">
      <c r="A45" s="362" t="s">
        <v>400</v>
      </c>
      <c r="B45" s="389"/>
      <c r="C45" s="389"/>
      <c r="D45" s="389"/>
      <c r="E45" s="389"/>
      <c r="F45" s="389"/>
      <c r="G45" s="389"/>
      <c r="H45" s="389"/>
      <c r="I45" s="389"/>
      <c r="J45" s="390"/>
      <c r="K45" s="325">
        <v>6930000000</v>
      </c>
      <c r="L45" s="322">
        <v>0</v>
      </c>
      <c r="M45" s="322">
        <v>0</v>
      </c>
      <c r="N45" s="323">
        <v>0</v>
      </c>
      <c r="O45" s="324">
        <f>O46</f>
        <v>126024.95</v>
      </c>
      <c r="P45" s="324">
        <f>P46</f>
        <v>90000</v>
      </c>
      <c r="Q45" s="324">
        <f>Q46</f>
        <v>72285</v>
      </c>
    </row>
    <row r="46" spans="1:17" ht="27.75" customHeight="1">
      <c r="A46" s="367" t="s">
        <v>85</v>
      </c>
      <c r="B46" s="368"/>
      <c r="C46" s="368"/>
      <c r="D46" s="368"/>
      <c r="E46" s="368"/>
      <c r="F46" s="368"/>
      <c r="G46" s="368"/>
      <c r="H46" s="368"/>
      <c r="I46" s="368"/>
      <c r="J46" s="369"/>
      <c r="K46" s="308">
        <v>6930095020</v>
      </c>
      <c r="L46" s="309">
        <v>0</v>
      </c>
      <c r="M46" s="309">
        <v>0</v>
      </c>
      <c r="N46" s="310">
        <v>0</v>
      </c>
      <c r="O46" s="311">
        <f t="shared" ref="O46:Q47" si="4">O47</f>
        <v>126024.95</v>
      </c>
      <c r="P46" s="311">
        <f t="shared" si="4"/>
        <v>90000</v>
      </c>
      <c r="Q46" s="311">
        <f t="shared" si="4"/>
        <v>72285</v>
      </c>
    </row>
    <row r="47" spans="1:17">
      <c r="A47" s="378" t="s">
        <v>391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28">
        <v>6930095020</v>
      </c>
      <c r="L47" s="329">
        <v>3</v>
      </c>
      <c r="M47" s="329">
        <v>0</v>
      </c>
      <c r="N47" s="330">
        <v>0</v>
      </c>
      <c r="O47" s="331">
        <f>O48</f>
        <v>126024.95</v>
      </c>
      <c r="P47" s="331">
        <f t="shared" si="4"/>
        <v>90000</v>
      </c>
      <c r="Q47" s="331">
        <f t="shared" si="4"/>
        <v>72285</v>
      </c>
    </row>
    <row r="48" spans="1:17" ht="27.75" customHeight="1">
      <c r="A48" s="358" t="s">
        <v>385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08">
        <v>6930095020</v>
      </c>
      <c r="L48" s="309">
        <v>3</v>
      </c>
      <c r="M48" s="309">
        <v>10</v>
      </c>
      <c r="N48" s="310">
        <v>0</v>
      </c>
      <c r="O48" s="311">
        <f>O49</f>
        <v>126024.95</v>
      </c>
      <c r="P48" s="311">
        <f>P49</f>
        <v>90000</v>
      </c>
      <c r="Q48" s="311">
        <f>Q49</f>
        <v>72285</v>
      </c>
    </row>
    <row r="49" spans="1:17">
      <c r="A49" s="357" t="s">
        <v>381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08">
        <v>6930095020</v>
      </c>
      <c r="L49" s="309">
        <v>3</v>
      </c>
      <c r="M49" s="309">
        <v>10</v>
      </c>
      <c r="N49" s="310">
        <v>240</v>
      </c>
      <c r="O49" s="311">
        <f>'Приложение 8'!H83</f>
        <v>126024.95</v>
      </c>
      <c r="P49" s="311">
        <f>'Приложение 8'!I83</f>
        <v>90000</v>
      </c>
      <c r="Q49" s="311">
        <f>'Приложение 8'!J83</f>
        <v>72285</v>
      </c>
    </row>
    <row r="50" spans="1:17" ht="29.25" customHeight="1">
      <c r="A50" s="362" t="s">
        <v>401</v>
      </c>
      <c r="B50" s="389"/>
      <c r="C50" s="389"/>
      <c r="D50" s="389"/>
      <c r="E50" s="389"/>
      <c r="F50" s="389"/>
      <c r="G50" s="389"/>
      <c r="H50" s="389"/>
      <c r="I50" s="389"/>
      <c r="J50" s="390"/>
      <c r="K50" s="325">
        <v>6940000000</v>
      </c>
      <c r="L50" s="322">
        <v>0</v>
      </c>
      <c r="M50" s="322">
        <v>0</v>
      </c>
      <c r="N50" s="323">
        <v>0</v>
      </c>
      <c r="O50" s="324">
        <f>O52+O56</f>
        <v>2001441.56</v>
      </c>
      <c r="P50" s="324">
        <f>P52</f>
        <v>316000</v>
      </c>
      <c r="Q50" s="324">
        <f>Q52</f>
        <v>321000</v>
      </c>
    </row>
    <row r="51" spans="1:17" ht="29.25" customHeight="1">
      <c r="A51" s="370" t="s">
        <v>392</v>
      </c>
      <c r="B51" s="386"/>
      <c r="C51" s="386"/>
      <c r="D51" s="386"/>
      <c r="E51" s="386"/>
      <c r="F51" s="386"/>
      <c r="G51" s="386"/>
      <c r="H51" s="386"/>
      <c r="I51" s="386"/>
      <c r="J51" s="341"/>
      <c r="K51" s="328">
        <v>6940095280</v>
      </c>
      <c r="L51" s="329">
        <v>0</v>
      </c>
      <c r="M51" s="329">
        <v>0</v>
      </c>
      <c r="N51" s="330">
        <v>0</v>
      </c>
      <c r="O51" s="331">
        <f t="shared" ref="O51:Q52" si="5">O52</f>
        <v>357596.56</v>
      </c>
      <c r="P51" s="331">
        <f t="shared" si="5"/>
        <v>316000</v>
      </c>
      <c r="Q51" s="331">
        <f t="shared" si="5"/>
        <v>321000</v>
      </c>
    </row>
    <row r="52" spans="1:17">
      <c r="A52" s="378" t="s">
        <v>43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28">
        <v>6940095280</v>
      </c>
      <c r="L52" s="329">
        <v>4</v>
      </c>
      <c r="M52" s="329">
        <v>0</v>
      </c>
      <c r="N52" s="330">
        <v>0</v>
      </c>
      <c r="O52" s="331">
        <f t="shared" si="5"/>
        <v>357596.56</v>
      </c>
      <c r="P52" s="331">
        <f t="shared" si="5"/>
        <v>316000</v>
      </c>
      <c r="Q52" s="331">
        <f t="shared" si="5"/>
        <v>321000</v>
      </c>
    </row>
    <row r="53" spans="1:17">
      <c r="A53" s="358" t="s">
        <v>44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28">
        <v>6940095280</v>
      </c>
      <c r="L53" s="309">
        <v>4</v>
      </c>
      <c r="M53" s="309">
        <v>9</v>
      </c>
      <c r="N53" s="310">
        <v>0</v>
      </c>
      <c r="O53" s="311">
        <f>O55</f>
        <v>357596.56</v>
      </c>
      <c r="P53" s="311">
        <f>P55</f>
        <v>316000</v>
      </c>
      <c r="Q53" s="311">
        <f>Q55</f>
        <v>321000</v>
      </c>
    </row>
    <row r="54" spans="1:17" ht="29.25" hidden="1" customHeight="1">
      <c r="A54" s="367"/>
      <c r="B54" s="376"/>
      <c r="C54" s="376"/>
      <c r="D54" s="376"/>
      <c r="E54" s="376"/>
      <c r="F54" s="376"/>
      <c r="G54" s="376"/>
      <c r="H54" s="376"/>
      <c r="I54" s="376"/>
      <c r="J54" s="377"/>
      <c r="K54" s="328"/>
      <c r="L54" s="309"/>
      <c r="M54" s="309"/>
      <c r="N54" s="310"/>
      <c r="O54" s="311"/>
      <c r="P54" s="311"/>
      <c r="Q54" s="311"/>
    </row>
    <row r="55" spans="1:17">
      <c r="A55" s="357" t="s">
        <v>381</v>
      </c>
      <c r="B55" s="357"/>
      <c r="C55" s="357"/>
      <c r="D55" s="357"/>
      <c r="E55" s="357"/>
      <c r="F55" s="357"/>
      <c r="G55" s="357"/>
      <c r="H55" s="357"/>
      <c r="I55" s="357"/>
      <c r="J55" s="357"/>
      <c r="K55" s="328">
        <v>6940095280</v>
      </c>
      <c r="L55" s="309">
        <v>4</v>
      </c>
      <c r="M55" s="309">
        <v>9</v>
      </c>
      <c r="N55" s="310">
        <v>240</v>
      </c>
      <c r="O55" s="311">
        <f>'Приложение 8'!H91</f>
        <v>357596.56</v>
      </c>
      <c r="P55" s="311">
        <f>'Приложение 8'!I91</f>
        <v>316000</v>
      </c>
      <c r="Q55" s="311">
        <f>'Приложение 8'!J91</f>
        <v>321000</v>
      </c>
    </row>
    <row r="56" spans="1:17">
      <c r="A56" s="360" t="s">
        <v>410</v>
      </c>
      <c r="B56" s="361"/>
      <c r="C56" s="361"/>
      <c r="D56" s="361"/>
      <c r="E56" s="361"/>
      <c r="F56" s="361"/>
      <c r="G56" s="361"/>
      <c r="H56" s="361"/>
      <c r="I56" s="361"/>
      <c r="J56" s="333"/>
      <c r="K56" s="321" t="s">
        <v>380</v>
      </c>
      <c r="L56" s="322">
        <v>0</v>
      </c>
      <c r="M56" s="322">
        <v>0</v>
      </c>
      <c r="N56" s="323">
        <v>0</v>
      </c>
      <c r="O56" s="324">
        <f t="shared" ref="O56:Q58" si="6">O57</f>
        <v>1643845</v>
      </c>
      <c r="P56" s="324">
        <f t="shared" si="6"/>
        <v>0</v>
      </c>
      <c r="Q56" s="324">
        <f t="shared" si="6"/>
        <v>0</v>
      </c>
    </row>
    <row r="57" spans="1:17">
      <c r="A57" s="373" t="s">
        <v>43</v>
      </c>
      <c r="B57" s="368"/>
      <c r="C57" s="368"/>
      <c r="D57" s="368"/>
      <c r="E57" s="368"/>
      <c r="F57" s="368"/>
      <c r="G57" s="368"/>
      <c r="H57" s="368"/>
      <c r="I57" s="368"/>
      <c r="J57" s="312"/>
      <c r="K57" s="326" t="s">
        <v>380</v>
      </c>
      <c r="L57" s="309">
        <v>4</v>
      </c>
      <c r="M57" s="309">
        <v>0</v>
      </c>
      <c r="N57" s="310">
        <v>0</v>
      </c>
      <c r="O57" s="311">
        <f t="shared" si="6"/>
        <v>1643845</v>
      </c>
      <c r="P57" s="311">
        <f t="shared" si="6"/>
        <v>0</v>
      </c>
      <c r="Q57" s="311">
        <f t="shared" si="6"/>
        <v>0</v>
      </c>
    </row>
    <row r="58" spans="1:17">
      <c r="A58" s="373" t="s">
        <v>44</v>
      </c>
      <c r="B58" s="368"/>
      <c r="C58" s="368"/>
      <c r="D58" s="368"/>
      <c r="E58" s="368"/>
      <c r="F58" s="368"/>
      <c r="G58" s="368"/>
      <c r="H58" s="368"/>
      <c r="I58" s="368"/>
      <c r="J58" s="312"/>
      <c r="K58" s="326" t="s">
        <v>380</v>
      </c>
      <c r="L58" s="309">
        <v>4</v>
      </c>
      <c r="M58" s="309">
        <v>9</v>
      </c>
      <c r="N58" s="310">
        <v>0</v>
      </c>
      <c r="O58" s="311">
        <f t="shared" si="6"/>
        <v>1643845</v>
      </c>
      <c r="P58" s="311">
        <f t="shared" si="6"/>
        <v>0</v>
      </c>
      <c r="Q58" s="311">
        <f t="shared" si="6"/>
        <v>0</v>
      </c>
    </row>
    <row r="59" spans="1:17">
      <c r="A59" s="373" t="s">
        <v>381</v>
      </c>
      <c r="B59" s="368"/>
      <c r="C59" s="368"/>
      <c r="D59" s="368"/>
      <c r="E59" s="368"/>
      <c r="F59" s="368"/>
      <c r="G59" s="368"/>
      <c r="H59" s="368"/>
      <c r="I59" s="368"/>
      <c r="J59" s="312"/>
      <c r="K59" s="326" t="s">
        <v>380</v>
      </c>
      <c r="L59" s="309">
        <v>4</v>
      </c>
      <c r="M59" s="309">
        <v>9</v>
      </c>
      <c r="N59" s="310">
        <v>240</v>
      </c>
      <c r="O59" s="311">
        <f>'Приложение 8'!H96</f>
        <v>1643845</v>
      </c>
      <c r="P59" s="311">
        <v>0</v>
      </c>
      <c r="Q59" s="311">
        <v>0</v>
      </c>
    </row>
    <row r="60" spans="1:17" ht="28.5" customHeight="1">
      <c r="A60" s="388" t="s">
        <v>86</v>
      </c>
      <c r="B60" s="389"/>
      <c r="C60" s="389"/>
      <c r="D60" s="389"/>
      <c r="E60" s="389"/>
      <c r="F60" s="389"/>
      <c r="G60" s="389"/>
      <c r="H60" s="389"/>
      <c r="I60" s="389"/>
      <c r="J60" s="390"/>
      <c r="K60" s="325">
        <v>6950000000</v>
      </c>
      <c r="L60" s="322">
        <v>0</v>
      </c>
      <c r="M60" s="322">
        <v>0</v>
      </c>
      <c r="N60" s="323">
        <v>0</v>
      </c>
      <c r="O60" s="324">
        <f>O61</f>
        <v>131695.24</v>
      </c>
      <c r="P60" s="324">
        <f t="shared" ref="P60:Q63" si="7">P61</f>
        <v>74197</v>
      </c>
      <c r="Q60" s="324">
        <f t="shared" si="7"/>
        <v>83197</v>
      </c>
    </row>
    <row r="61" spans="1:17" ht="30" customHeight="1">
      <c r="A61" s="367" t="s">
        <v>395</v>
      </c>
      <c r="B61" s="368"/>
      <c r="C61" s="368"/>
      <c r="D61" s="368"/>
      <c r="E61" s="368"/>
      <c r="F61" s="368"/>
      <c r="G61" s="368"/>
      <c r="H61" s="368"/>
      <c r="I61" s="368"/>
      <c r="J61" s="369"/>
      <c r="K61" s="308">
        <v>6950095310</v>
      </c>
      <c r="L61" s="309">
        <v>0</v>
      </c>
      <c r="M61" s="309">
        <v>0</v>
      </c>
      <c r="N61" s="310">
        <v>0</v>
      </c>
      <c r="O61" s="311">
        <f>O62</f>
        <v>131695.24</v>
      </c>
      <c r="P61" s="311">
        <f t="shared" si="7"/>
        <v>74197</v>
      </c>
      <c r="Q61" s="311">
        <f t="shared" si="7"/>
        <v>83197</v>
      </c>
    </row>
    <row r="62" spans="1:17">
      <c r="A62" s="359" t="s">
        <v>69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28">
        <v>6950095310</v>
      </c>
      <c r="L62" s="329">
        <v>5</v>
      </c>
      <c r="M62" s="329">
        <v>0</v>
      </c>
      <c r="N62" s="330">
        <v>0</v>
      </c>
      <c r="O62" s="331">
        <f>O63</f>
        <v>131695.24</v>
      </c>
      <c r="P62" s="331">
        <f t="shared" si="7"/>
        <v>74197</v>
      </c>
      <c r="Q62" s="331">
        <f t="shared" si="7"/>
        <v>83197</v>
      </c>
    </row>
    <row r="63" spans="1:17">
      <c r="A63" s="358" t="s">
        <v>46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08">
        <v>6950095310</v>
      </c>
      <c r="L63" s="309">
        <v>5</v>
      </c>
      <c r="M63" s="309">
        <v>3</v>
      </c>
      <c r="N63" s="310">
        <v>0</v>
      </c>
      <c r="O63" s="311">
        <f>O64</f>
        <v>131695.24</v>
      </c>
      <c r="P63" s="311">
        <f t="shared" si="7"/>
        <v>74197</v>
      </c>
      <c r="Q63" s="311">
        <f t="shared" si="7"/>
        <v>83197</v>
      </c>
    </row>
    <row r="64" spans="1:17">
      <c r="A64" s="357" t="s">
        <v>381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08">
        <v>6950095310</v>
      </c>
      <c r="L64" s="309">
        <v>5</v>
      </c>
      <c r="M64" s="309">
        <v>3</v>
      </c>
      <c r="N64" s="310">
        <v>240</v>
      </c>
      <c r="O64" s="311">
        <f>'Приложение 8'!H110</f>
        <v>131695.24</v>
      </c>
      <c r="P64" s="311">
        <f>'Приложение 8'!I110</f>
        <v>74197</v>
      </c>
      <c r="Q64" s="311">
        <f>'Приложение 8'!J110</f>
        <v>83197</v>
      </c>
    </row>
    <row r="65" spans="1:17" ht="26.25" customHeight="1">
      <c r="A65" s="362" t="s">
        <v>415</v>
      </c>
      <c r="B65" s="389"/>
      <c r="C65" s="389"/>
      <c r="D65" s="389"/>
      <c r="E65" s="389"/>
      <c r="F65" s="389"/>
      <c r="G65" s="389"/>
      <c r="H65" s="389"/>
      <c r="I65" s="389"/>
      <c r="J65" s="390"/>
      <c r="K65" s="325">
        <v>6960000000</v>
      </c>
      <c r="L65" s="322">
        <v>0</v>
      </c>
      <c r="M65" s="322">
        <v>0</v>
      </c>
      <c r="N65" s="323">
        <v>0</v>
      </c>
      <c r="O65" s="324">
        <f>O66+O70+O74</f>
        <v>1721265.04</v>
      </c>
      <c r="P65" s="324">
        <f>P66+P70</f>
        <v>1428560</v>
      </c>
      <c r="Q65" s="324">
        <f>Q66+Q70</f>
        <v>1438560</v>
      </c>
    </row>
    <row r="66" spans="1:17" ht="27" customHeight="1">
      <c r="A66" s="358" t="s">
        <v>368</v>
      </c>
      <c r="B66" s="358"/>
      <c r="C66" s="358"/>
      <c r="D66" s="358"/>
      <c r="E66" s="358"/>
      <c r="F66" s="358"/>
      <c r="G66" s="358"/>
      <c r="H66" s="358"/>
      <c r="I66" s="358"/>
      <c r="J66" s="358"/>
      <c r="K66" s="308">
        <v>6960075080</v>
      </c>
      <c r="L66" s="309">
        <v>0</v>
      </c>
      <c r="M66" s="309">
        <v>0</v>
      </c>
      <c r="N66" s="310">
        <v>0</v>
      </c>
      <c r="O66" s="311">
        <f>O67</f>
        <v>1108400</v>
      </c>
      <c r="P66" s="311">
        <f>P67+P74+P78</f>
        <v>1288560</v>
      </c>
      <c r="Q66" s="311">
        <f>Q67+Q74+Q78</f>
        <v>1288560</v>
      </c>
    </row>
    <row r="67" spans="1:17" ht="15" customHeight="1">
      <c r="A67" s="367" t="s">
        <v>432</v>
      </c>
      <c r="B67" s="368"/>
      <c r="C67" s="368"/>
      <c r="D67" s="368"/>
      <c r="E67" s="368"/>
      <c r="F67" s="368"/>
      <c r="G67" s="368"/>
      <c r="H67" s="368"/>
      <c r="I67" s="368"/>
      <c r="J67" s="369"/>
      <c r="K67" s="308">
        <v>6960075080</v>
      </c>
      <c r="L67" s="309">
        <v>8</v>
      </c>
      <c r="M67" s="309">
        <v>0</v>
      </c>
      <c r="N67" s="310">
        <v>0</v>
      </c>
      <c r="O67" s="311">
        <f>O68</f>
        <v>1108400</v>
      </c>
      <c r="P67" s="311">
        <f>P68</f>
        <v>1288560</v>
      </c>
      <c r="Q67" s="311">
        <f>Q68</f>
        <v>1288560</v>
      </c>
    </row>
    <row r="68" spans="1:17">
      <c r="A68" s="358" t="s">
        <v>47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08">
        <v>6960075080</v>
      </c>
      <c r="L68" s="309">
        <v>8</v>
      </c>
      <c r="M68" s="309">
        <v>1</v>
      </c>
      <c r="N68" s="310">
        <v>0</v>
      </c>
      <c r="O68" s="311">
        <f>O69</f>
        <v>1108400</v>
      </c>
      <c r="P68" s="311">
        <f>P69</f>
        <v>1288560</v>
      </c>
      <c r="Q68" s="311">
        <f>Q69</f>
        <v>1288560</v>
      </c>
    </row>
    <row r="69" spans="1:17">
      <c r="A69" s="367" t="s">
        <v>60</v>
      </c>
      <c r="B69" s="393"/>
      <c r="C69" s="393"/>
      <c r="D69" s="393"/>
      <c r="E69" s="393"/>
      <c r="F69" s="393"/>
      <c r="G69" s="393"/>
      <c r="H69" s="393"/>
      <c r="I69" s="393"/>
      <c r="J69" s="313"/>
      <c r="K69" s="308">
        <v>6960075080</v>
      </c>
      <c r="L69" s="309">
        <v>8</v>
      </c>
      <c r="M69" s="309">
        <v>1</v>
      </c>
      <c r="N69" s="310">
        <v>540</v>
      </c>
      <c r="O69" s="311">
        <f>'Приложение 8'!H121</f>
        <v>1108400</v>
      </c>
      <c r="P69" s="311">
        <f>'Приложение 8'!I121</f>
        <v>1288560</v>
      </c>
      <c r="Q69" s="311">
        <f>'Приложение 8'!J121</f>
        <v>1288560</v>
      </c>
    </row>
    <row r="70" spans="1:17" ht="28.5" customHeight="1">
      <c r="A70" s="362" t="s">
        <v>73</v>
      </c>
      <c r="B70" s="392"/>
      <c r="C70" s="392"/>
      <c r="D70" s="392"/>
      <c r="E70" s="392"/>
      <c r="F70" s="392"/>
      <c r="G70" s="392"/>
      <c r="H70" s="392"/>
      <c r="I70" s="392"/>
      <c r="J70" s="337"/>
      <c r="K70" s="325">
        <v>6960095220</v>
      </c>
      <c r="L70" s="322">
        <v>0</v>
      </c>
      <c r="M70" s="322">
        <v>0</v>
      </c>
      <c r="N70" s="323">
        <v>0</v>
      </c>
      <c r="O70" s="324">
        <f>O73</f>
        <v>432705.04000000004</v>
      </c>
      <c r="P70" s="324">
        <f>P73</f>
        <v>140000</v>
      </c>
      <c r="Q70" s="324">
        <f>Q73</f>
        <v>150000</v>
      </c>
    </row>
    <row r="71" spans="1:17">
      <c r="A71" s="370" t="s">
        <v>432</v>
      </c>
      <c r="B71" s="371"/>
      <c r="C71" s="371"/>
      <c r="D71" s="371"/>
      <c r="E71" s="371"/>
      <c r="F71" s="371"/>
      <c r="G71" s="371"/>
      <c r="H71" s="371"/>
      <c r="I71" s="371"/>
      <c r="J71" s="372"/>
      <c r="K71" s="328">
        <v>6960095220</v>
      </c>
      <c r="L71" s="329">
        <v>8</v>
      </c>
      <c r="M71" s="329">
        <v>0</v>
      </c>
      <c r="N71" s="330">
        <v>0</v>
      </c>
      <c r="O71" s="311">
        <f t="shared" ref="O71:Q72" si="8">O72</f>
        <v>432705.04000000004</v>
      </c>
      <c r="P71" s="311">
        <f t="shared" si="8"/>
        <v>140000</v>
      </c>
      <c r="Q71" s="311">
        <f t="shared" si="8"/>
        <v>150000</v>
      </c>
    </row>
    <row r="72" spans="1:17">
      <c r="A72" s="370" t="s">
        <v>47</v>
      </c>
      <c r="B72" s="393"/>
      <c r="C72" s="393"/>
      <c r="D72" s="393"/>
      <c r="E72" s="393"/>
      <c r="F72" s="393"/>
      <c r="G72" s="393"/>
      <c r="H72" s="393"/>
      <c r="I72" s="393"/>
      <c r="J72" s="336"/>
      <c r="K72" s="328">
        <v>6960095220</v>
      </c>
      <c r="L72" s="329">
        <v>8</v>
      </c>
      <c r="M72" s="329">
        <v>1</v>
      </c>
      <c r="N72" s="330">
        <v>0</v>
      </c>
      <c r="O72" s="311">
        <f t="shared" si="8"/>
        <v>432705.04000000004</v>
      </c>
      <c r="P72" s="311">
        <f t="shared" si="8"/>
        <v>140000</v>
      </c>
      <c r="Q72" s="311">
        <f t="shared" si="8"/>
        <v>150000</v>
      </c>
    </row>
    <row r="73" spans="1:17">
      <c r="A73" s="358" t="s">
        <v>381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28">
        <v>6960095220</v>
      </c>
      <c r="L73" s="309">
        <v>8</v>
      </c>
      <c r="M73" s="309">
        <v>1</v>
      </c>
      <c r="N73" s="310">
        <v>240</v>
      </c>
      <c r="O73" s="311">
        <f>'Приложение 8'!H124</f>
        <v>432705.04000000004</v>
      </c>
      <c r="P73" s="311">
        <f>'Приложение 8'!I124</f>
        <v>140000</v>
      </c>
      <c r="Q73" s="311">
        <f>'Приложение 8'!J124</f>
        <v>150000</v>
      </c>
    </row>
    <row r="74" spans="1:17" ht="15" customHeight="1">
      <c r="A74" s="362" t="s">
        <v>369</v>
      </c>
      <c r="B74" s="392"/>
      <c r="C74" s="392"/>
      <c r="D74" s="392"/>
      <c r="E74" s="392"/>
      <c r="F74" s="392"/>
      <c r="G74" s="392"/>
      <c r="H74" s="392"/>
      <c r="I74" s="392"/>
      <c r="J74" s="394"/>
      <c r="K74" s="325">
        <v>6960097030</v>
      </c>
      <c r="L74" s="322">
        <v>0</v>
      </c>
      <c r="M74" s="322">
        <v>0</v>
      </c>
      <c r="N74" s="323">
        <v>0</v>
      </c>
      <c r="O74" s="324">
        <f>O77</f>
        <v>180160</v>
      </c>
      <c r="P74" s="324">
        <f>P77</f>
        <v>0</v>
      </c>
      <c r="Q74" s="324">
        <f>Q77</f>
        <v>0</v>
      </c>
    </row>
    <row r="75" spans="1:17" ht="15" customHeight="1">
      <c r="A75" s="367" t="s">
        <v>432</v>
      </c>
      <c r="B75" s="393"/>
      <c r="C75" s="393"/>
      <c r="D75" s="393"/>
      <c r="E75" s="393"/>
      <c r="F75" s="393"/>
      <c r="G75" s="393"/>
      <c r="H75" s="393"/>
      <c r="I75" s="393"/>
      <c r="J75" s="327"/>
      <c r="K75" s="308">
        <v>6960097030</v>
      </c>
      <c r="L75" s="309">
        <v>8</v>
      </c>
      <c r="M75" s="309">
        <v>0</v>
      </c>
      <c r="N75" s="310">
        <v>0</v>
      </c>
      <c r="O75" s="311">
        <f>O76</f>
        <v>180160</v>
      </c>
      <c r="P75" s="311">
        <f>P76</f>
        <v>0</v>
      </c>
      <c r="Q75" s="311">
        <f>Q76</f>
        <v>0</v>
      </c>
    </row>
    <row r="76" spans="1:17">
      <c r="A76" s="367" t="s">
        <v>47</v>
      </c>
      <c r="B76" s="376"/>
      <c r="C76" s="376"/>
      <c r="D76" s="376"/>
      <c r="E76" s="376"/>
      <c r="F76" s="376"/>
      <c r="G76" s="376"/>
      <c r="H76" s="376"/>
      <c r="I76" s="376"/>
      <c r="J76" s="377"/>
      <c r="K76" s="308">
        <v>6960097030</v>
      </c>
      <c r="L76" s="309">
        <v>8</v>
      </c>
      <c r="M76" s="309">
        <v>1</v>
      </c>
      <c r="N76" s="310">
        <v>0</v>
      </c>
      <c r="O76" s="311">
        <f>O77</f>
        <v>180160</v>
      </c>
      <c r="P76" s="311">
        <v>0</v>
      </c>
      <c r="Q76" s="311">
        <v>0</v>
      </c>
    </row>
    <row r="77" spans="1:17">
      <c r="A77" s="367" t="s">
        <v>60</v>
      </c>
      <c r="B77" s="376"/>
      <c r="C77" s="376"/>
      <c r="D77" s="376"/>
      <c r="E77" s="376"/>
      <c r="F77" s="376"/>
      <c r="G77" s="376"/>
      <c r="H77" s="376"/>
      <c r="I77" s="376"/>
      <c r="J77" s="377"/>
      <c r="K77" s="308">
        <v>6960097030</v>
      </c>
      <c r="L77" s="309">
        <v>8</v>
      </c>
      <c r="M77" s="309">
        <v>1</v>
      </c>
      <c r="N77" s="310">
        <v>540</v>
      </c>
      <c r="O77" s="311">
        <v>180160</v>
      </c>
      <c r="P77" s="311">
        <v>0</v>
      </c>
      <c r="Q77" s="311">
        <v>0</v>
      </c>
    </row>
    <row r="78" spans="1:17" ht="27.75" hidden="1" customHeight="1">
      <c r="A78" s="362"/>
      <c r="B78" s="363"/>
      <c r="C78" s="363"/>
      <c r="D78" s="363"/>
      <c r="E78" s="363"/>
      <c r="F78" s="363"/>
      <c r="G78" s="363"/>
      <c r="H78" s="363"/>
      <c r="I78" s="363"/>
      <c r="J78" s="364"/>
      <c r="K78" s="325"/>
      <c r="L78" s="322"/>
      <c r="M78" s="322"/>
      <c r="N78" s="323"/>
      <c r="O78" s="324"/>
      <c r="P78" s="324"/>
      <c r="Q78" s="324"/>
    </row>
    <row r="79" spans="1:17" ht="26.25" customHeight="1">
      <c r="A79" s="362" t="s">
        <v>396</v>
      </c>
      <c r="B79" s="363"/>
      <c r="C79" s="363"/>
      <c r="D79" s="363"/>
      <c r="E79" s="363"/>
      <c r="F79" s="363"/>
      <c r="G79" s="363"/>
      <c r="H79" s="363"/>
      <c r="I79" s="363"/>
      <c r="J79" s="364"/>
      <c r="K79" s="325">
        <v>6990000000</v>
      </c>
      <c r="L79" s="322">
        <v>0</v>
      </c>
      <c r="M79" s="322">
        <v>0</v>
      </c>
      <c r="N79" s="323">
        <v>0</v>
      </c>
      <c r="O79" s="324">
        <v>0</v>
      </c>
      <c r="P79" s="324">
        <v>0</v>
      </c>
      <c r="Q79" s="324">
        <v>363000</v>
      </c>
    </row>
    <row r="80" spans="1:17" ht="57" customHeight="1">
      <c r="A80" s="367" t="s">
        <v>397</v>
      </c>
      <c r="B80" s="376"/>
      <c r="C80" s="376"/>
      <c r="D80" s="376"/>
      <c r="E80" s="376"/>
      <c r="F80" s="376"/>
      <c r="G80" s="376"/>
      <c r="H80" s="376"/>
      <c r="I80" s="376"/>
      <c r="J80" s="377"/>
      <c r="K80" s="314" t="s">
        <v>384</v>
      </c>
      <c r="L80" s="309">
        <v>0</v>
      </c>
      <c r="M80" s="309">
        <v>0</v>
      </c>
      <c r="N80" s="310">
        <v>0</v>
      </c>
      <c r="O80" s="311">
        <v>0</v>
      </c>
      <c r="P80" s="311">
        <v>0</v>
      </c>
      <c r="Q80" s="311">
        <v>363000</v>
      </c>
    </row>
    <row r="81" spans="1:17">
      <c r="A81" s="370" t="s">
        <v>43</v>
      </c>
      <c r="B81" s="371"/>
      <c r="C81" s="371"/>
      <c r="D81" s="371"/>
      <c r="E81" s="371"/>
      <c r="F81" s="371"/>
      <c r="G81" s="371"/>
      <c r="H81" s="371"/>
      <c r="I81" s="371"/>
      <c r="J81" s="372"/>
      <c r="K81" s="314" t="s">
        <v>384</v>
      </c>
      <c r="L81" s="329">
        <v>4</v>
      </c>
      <c r="M81" s="329">
        <v>0</v>
      </c>
      <c r="N81" s="330">
        <v>0</v>
      </c>
      <c r="O81" s="331">
        <v>0</v>
      </c>
      <c r="P81" s="331">
        <v>0</v>
      </c>
      <c r="Q81" s="331">
        <v>363000</v>
      </c>
    </row>
    <row r="82" spans="1:17">
      <c r="A82" s="367" t="s">
        <v>376</v>
      </c>
      <c r="B82" s="376"/>
      <c r="C82" s="376"/>
      <c r="D82" s="376"/>
      <c r="E82" s="376"/>
      <c r="F82" s="376"/>
      <c r="G82" s="376"/>
      <c r="H82" s="376"/>
      <c r="I82" s="376"/>
      <c r="J82" s="377"/>
      <c r="K82" s="314" t="s">
        <v>384</v>
      </c>
      <c r="L82" s="309">
        <v>4</v>
      </c>
      <c r="M82" s="309">
        <v>12</v>
      </c>
      <c r="N82" s="310">
        <v>0</v>
      </c>
      <c r="O82" s="311">
        <v>0</v>
      </c>
      <c r="P82" s="311">
        <v>0</v>
      </c>
      <c r="Q82" s="311">
        <v>363000</v>
      </c>
    </row>
    <row r="83" spans="1:17">
      <c r="A83" s="367" t="s">
        <v>381</v>
      </c>
      <c r="B83" s="376"/>
      <c r="C83" s="376"/>
      <c r="D83" s="376"/>
      <c r="E83" s="376"/>
      <c r="F83" s="376"/>
      <c r="G83" s="376"/>
      <c r="H83" s="376"/>
      <c r="I83" s="376"/>
      <c r="J83" s="377"/>
      <c r="K83" s="314" t="s">
        <v>384</v>
      </c>
      <c r="L83" s="309">
        <v>4</v>
      </c>
      <c r="M83" s="309">
        <v>12</v>
      </c>
      <c r="N83" s="310">
        <v>240</v>
      </c>
      <c r="O83" s="311">
        <v>0</v>
      </c>
      <c r="P83" s="311">
        <v>0</v>
      </c>
      <c r="Q83" s="311">
        <v>363000</v>
      </c>
    </row>
    <row r="84" spans="1:17">
      <c r="A84" s="360" t="s">
        <v>393</v>
      </c>
      <c r="B84" s="365"/>
      <c r="C84" s="365"/>
      <c r="D84" s="365"/>
      <c r="E84" s="365"/>
      <c r="F84" s="365"/>
      <c r="G84" s="365"/>
      <c r="H84" s="365"/>
      <c r="I84" s="365"/>
      <c r="J84" s="366"/>
      <c r="K84" s="332">
        <v>7700000000</v>
      </c>
      <c r="L84" s="322">
        <v>0</v>
      </c>
      <c r="M84" s="322">
        <v>0</v>
      </c>
      <c r="N84" s="323">
        <v>0</v>
      </c>
      <c r="O84" s="324">
        <f>O89+O85</f>
        <v>91098</v>
      </c>
      <c r="P84" s="324">
        <f>P92+P85</f>
        <v>90773</v>
      </c>
      <c r="Q84" s="324">
        <f>Q92+Q85</f>
        <v>90773</v>
      </c>
    </row>
    <row r="85" spans="1:17" ht="30.75" customHeight="1">
      <c r="A85" s="391" t="s">
        <v>316</v>
      </c>
      <c r="B85" s="386"/>
      <c r="C85" s="386"/>
      <c r="D85" s="386"/>
      <c r="E85" s="386"/>
      <c r="F85" s="386"/>
      <c r="G85" s="386"/>
      <c r="H85" s="386"/>
      <c r="I85" s="386"/>
      <c r="J85" s="334"/>
      <c r="K85" s="315">
        <v>7700000040</v>
      </c>
      <c r="L85" s="329">
        <v>0</v>
      </c>
      <c r="M85" s="329">
        <v>0</v>
      </c>
      <c r="N85" s="330">
        <v>0</v>
      </c>
      <c r="O85" s="331">
        <f>O88</f>
        <v>90000</v>
      </c>
      <c r="P85" s="331">
        <f>P88</f>
        <v>90000</v>
      </c>
      <c r="Q85" s="331">
        <f>Q88</f>
        <v>90000</v>
      </c>
    </row>
    <row r="86" spans="1:17">
      <c r="A86" s="373" t="s">
        <v>38</v>
      </c>
      <c r="B86" s="374"/>
      <c r="C86" s="374"/>
      <c r="D86" s="374"/>
      <c r="E86" s="374"/>
      <c r="F86" s="374"/>
      <c r="G86" s="374"/>
      <c r="H86" s="374"/>
      <c r="I86" s="375"/>
      <c r="J86" s="307"/>
      <c r="K86" s="315">
        <v>7700000040</v>
      </c>
      <c r="L86" s="329">
        <v>1</v>
      </c>
      <c r="M86" s="329">
        <v>0</v>
      </c>
      <c r="N86" s="330">
        <v>0</v>
      </c>
      <c r="O86" s="331">
        <f t="shared" ref="O86:Q87" si="9">O87</f>
        <v>90000</v>
      </c>
      <c r="P86" s="331">
        <f t="shared" si="9"/>
        <v>90000</v>
      </c>
      <c r="Q86" s="331">
        <f t="shared" si="9"/>
        <v>90000</v>
      </c>
    </row>
    <row r="87" spans="1:17">
      <c r="A87" s="357" t="s">
        <v>326</v>
      </c>
      <c r="B87" s="357"/>
      <c r="C87" s="357"/>
      <c r="D87" s="357"/>
      <c r="E87" s="357"/>
      <c r="F87" s="357"/>
      <c r="G87" s="357"/>
      <c r="H87" s="357"/>
      <c r="I87" s="357"/>
      <c r="J87" s="357"/>
      <c r="K87" s="315">
        <v>7700000040</v>
      </c>
      <c r="L87" s="329">
        <v>1</v>
      </c>
      <c r="M87" s="329">
        <v>11</v>
      </c>
      <c r="N87" s="330">
        <v>0</v>
      </c>
      <c r="O87" s="331">
        <f t="shared" si="9"/>
        <v>90000</v>
      </c>
      <c r="P87" s="331">
        <f t="shared" si="9"/>
        <v>90000</v>
      </c>
      <c r="Q87" s="331">
        <f t="shared" si="9"/>
        <v>90000</v>
      </c>
    </row>
    <row r="88" spans="1:17">
      <c r="A88" s="373" t="s">
        <v>318</v>
      </c>
      <c r="B88" s="374"/>
      <c r="C88" s="374"/>
      <c r="D88" s="374"/>
      <c r="E88" s="374"/>
      <c r="F88" s="374"/>
      <c r="G88" s="374"/>
      <c r="H88" s="374"/>
      <c r="I88" s="375"/>
      <c r="J88" s="307"/>
      <c r="K88" s="315">
        <v>7700000040</v>
      </c>
      <c r="L88" s="329">
        <v>1</v>
      </c>
      <c r="M88" s="329">
        <v>11</v>
      </c>
      <c r="N88" s="330">
        <v>870</v>
      </c>
      <c r="O88" s="331">
        <f>'Приложение 8'!H58</f>
        <v>90000</v>
      </c>
      <c r="P88" s="331">
        <f>'Приложение 8'!I58</f>
        <v>90000</v>
      </c>
      <c r="Q88" s="331">
        <f>'Приложение 8'!J58</f>
        <v>90000</v>
      </c>
    </row>
    <row r="89" spans="1:17">
      <c r="A89" s="360" t="s">
        <v>398</v>
      </c>
      <c r="B89" s="361"/>
      <c r="C89" s="361"/>
      <c r="D89" s="361"/>
      <c r="E89" s="361"/>
      <c r="F89" s="361"/>
      <c r="G89" s="361"/>
      <c r="H89" s="361"/>
      <c r="I89" s="361"/>
      <c r="J89" s="335"/>
      <c r="K89" s="332">
        <v>7700095100</v>
      </c>
      <c r="L89" s="322">
        <v>0</v>
      </c>
      <c r="M89" s="322">
        <v>0</v>
      </c>
      <c r="N89" s="323">
        <v>0</v>
      </c>
      <c r="O89" s="324">
        <f>O90</f>
        <v>1098</v>
      </c>
      <c r="P89" s="324">
        <f t="shared" ref="P89:Q91" si="10">P90</f>
        <v>773</v>
      </c>
      <c r="Q89" s="324">
        <f t="shared" si="10"/>
        <v>773</v>
      </c>
    </row>
    <row r="90" spans="1:17">
      <c r="A90" s="357" t="s">
        <v>38</v>
      </c>
      <c r="B90" s="357"/>
      <c r="C90" s="357"/>
      <c r="D90" s="357"/>
      <c r="E90" s="357"/>
      <c r="F90" s="357"/>
      <c r="G90" s="357"/>
      <c r="H90" s="357"/>
      <c r="I90" s="357"/>
      <c r="J90" s="357"/>
      <c r="K90" s="315">
        <v>7700095100</v>
      </c>
      <c r="L90" s="309">
        <v>1</v>
      </c>
      <c r="M90" s="309">
        <v>0</v>
      </c>
      <c r="N90" s="310">
        <v>0</v>
      </c>
      <c r="O90" s="311">
        <f>O91</f>
        <v>1098</v>
      </c>
      <c r="P90" s="311">
        <f t="shared" si="10"/>
        <v>773</v>
      </c>
      <c r="Q90" s="311">
        <f t="shared" si="10"/>
        <v>773</v>
      </c>
    </row>
    <row r="91" spans="1:17" ht="15" customHeight="1">
      <c r="A91" s="357" t="s">
        <v>107</v>
      </c>
      <c r="B91" s="357"/>
      <c r="C91" s="357"/>
      <c r="D91" s="357"/>
      <c r="E91" s="357"/>
      <c r="F91" s="357"/>
      <c r="G91" s="357"/>
      <c r="H91" s="357"/>
      <c r="I91" s="357"/>
      <c r="J91" s="357"/>
      <c r="K91" s="315">
        <v>7700095100</v>
      </c>
      <c r="L91" s="309">
        <v>1</v>
      </c>
      <c r="M91" s="309">
        <v>13</v>
      </c>
      <c r="N91" s="310">
        <v>0</v>
      </c>
      <c r="O91" s="311">
        <f>O92</f>
        <v>1098</v>
      </c>
      <c r="P91" s="311">
        <f t="shared" si="10"/>
        <v>773</v>
      </c>
      <c r="Q91" s="311">
        <f t="shared" si="10"/>
        <v>773</v>
      </c>
    </row>
    <row r="92" spans="1:17">
      <c r="A92" s="357" t="s">
        <v>83</v>
      </c>
      <c r="B92" s="357"/>
      <c r="C92" s="357"/>
      <c r="D92" s="357"/>
      <c r="E92" s="357"/>
      <c r="F92" s="357"/>
      <c r="G92" s="357"/>
      <c r="H92" s="357"/>
      <c r="I92" s="357"/>
      <c r="J92" s="357"/>
      <c r="K92" s="315">
        <v>7700095100</v>
      </c>
      <c r="L92" s="309">
        <v>1</v>
      </c>
      <c r="M92" s="309">
        <v>13</v>
      </c>
      <c r="N92" s="310">
        <v>850</v>
      </c>
      <c r="O92" s="311">
        <v>1098</v>
      </c>
      <c r="P92" s="311">
        <f>'Приложение 8'!I63</f>
        <v>773</v>
      </c>
      <c r="Q92" s="311">
        <f>'Приложение 8'!J63</f>
        <v>773</v>
      </c>
    </row>
    <row r="93" spans="1:17" ht="15" hidden="1" customHeight="1">
      <c r="A93" s="360"/>
      <c r="B93" s="365"/>
      <c r="C93" s="365"/>
      <c r="D93" s="365"/>
      <c r="E93" s="365"/>
      <c r="F93" s="365"/>
      <c r="G93" s="365"/>
      <c r="H93" s="365"/>
      <c r="I93" s="365"/>
      <c r="J93" s="366"/>
      <c r="K93" s="332"/>
      <c r="L93" s="322"/>
      <c r="M93" s="322"/>
      <c r="N93" s="323"/>
      <c r="O93" s="324"/>
      <c r="P93" s="324"/>
      <c r="Q93" s="324"/>
    </row>
    <row r="94" spans="1:17" ht="15.75" thickBot="1">
      <c r="A94" s="316" t="s">
        <v>88</v>
      </c>
      <c r="B94" s="317"/>
      <c r="C94" s="317"/>
      <c r="D94" s="317"/>
      <c r="E94" s="318"/>
      <c r="F94" s="318"/>
      <c r="G94" s="318"/>
      <c r="H94" s="318"/>
      <c r="I94" s="318"/>
      <c r="J94" s="318"/>
      <c r="K94" s="319" t="s">
        <v>89</v>
      </c>
      <c r="L94" s="319" t="s">
        <v>89</v>
      </c>
      <c r="M94" s="319" t="s">
        <v>89</v>
      </c>
      <c r="N94" s="319" t="s">
        <v>89</v>
      </c>
      <c r="O94" s="320">
        <f>O9+O84+O93</f>
        <v>6771435.5700000003</v>
      </c>
      <c r="P94" s="320">
        <f>P9+P84+P93</f>
        <v>4182300</v>
      </c>
      <c r="Q94" s="320">
        <f>Q9+Q84+Q93</f>
        <v>4563200</v>
      </c>
    </row>
  </sheetData>
  <mergeCells count="88">
    <mergeCell ref="A18:I18"/>
    <mergeCell ref="A15:I15"/>
    <mergeCell ref="A16:I16"/>
    <mergeCell ref="A17:I17"/>
    <mergeCell ref="A72:I72"/>
    <mergeCell ref="A60:J60"/>
    <mergeCell ref="A65:J65"/>
    <mergeCell ref="A53:J53"/>
    <mergeCell ref="A54:J54"/>
    <mergeCell ref="A55:J55"/>
    <mergeCell ref="A67:J67"/>
    <mergeCell ref="A74:J74"/>
    <mergeCell ref="A57:I57"/>
    <mergeCell ref="A58:I58"/>
    <mergeCell ref="A59:I59"/>
    <mergeCell ref="A69:I69"/>
    <mergeCell ref="A88:I88"/>
    <mergeCell ref="A87:J87"/>
    <mergeCell ref="A78:J78"/>
    <mergeCell ref="A83:J83"/>
    <mergeCell ref="A85:I85"/>
    <mergeCell ref="A70:I70"/>
    <mergeCell ref="A86:I86"/>
    <mergeCell ref="A75:I75"/>
    <mergeCell ref="A93:J93"/>
    <mergeCell ref="A10:J10"/>
    <mergeCell ref="A39:J39"/>
    <mergeCell ref="A40:J40"/>
    <mergeCell ref="A45:J45"/>
    <mergeCell ref="A46:J46"/>
    <mergeCell ref="A50:J50"/>
    <mergeCell ref="A80:J80"/>
    <mergeCell ref="A81:J81"/>
    <mergeCell ref="A82:J82"/>
    <mergeCell ref="A44:J44"/>
    <mergeCell ref="A47:J47"/>
    <mergeCell ref="A48:J48"/>
    <mergeCell ref="A49:J49"/>
    <mergeCell ref="A51:I51"/>
    <mergeCell ref="A56:I56"/>
    <mergeCell ref="A28:J28"/>
    <mergeCell ref="A30:J30"/>
    <mergeCell ref="A35:J35"/>
    <mergeCell ref="A37:J37"/>
    <mergeCell ref="A29:I29"/>
    <mergeCell ref="A36:I36"/>
    <mergeCell ref="A32:I32"/>
    <mergeCell ref="A33:I33"/>
    <mergeCell ref="A6:Q6"/>
    <mergeCell ref="A7:N7"/>
    <mergeCell ref="A8:J8"/>
    <mergeCell ref="A9:J9"/>
    <mergeCell ref="A42:J42"/>
    <mergeCell ref="A26:I26"/>
    <mergeCell ref="A38:J38"/>
    <mergeCell ref="A41:J41"/>
    <mergeCell ref="A11:J11"/>
    <mergeCell ref="A12:J12"/>
    <mergeCell ref="A13:J13"/>
    <mergeCell ref="A14:J14"/>
    <mergeCell ref="A19:J19"/>
    <mergeCell ref="A76:J76"/>
    <mergeCell ref="A77:J77"/>
    <mergeCell ref="A52:J52"/>
    <mergeCell ref="A34:I34"/>
    <mergeCell ref="A31:I31"/>
    <mergeCell ref="A43:J43"/>
    <mergeCell ref="A20:J20"/>
    <mergeCell ref="A21:J21"/>
    <mergeCell ref="A22:J22"/>
    <mergeCell ref="A23:J23"/>
    <mergeCell ref="A24:J24"/>
    <mergeCell ref="A84:J84"/>
    <mergeCell ref="A61:J61"/>
    <mergeCell ref="A71:J71"/>
    <mergeCell ref="A73:J73"/>
    <mergeCell ref="A25:J25"/>
    <mergeCell ref="A27:J27"/>
    <mergeCell ref="A91:J91"/>
    <mergeCell ref="A92:J92"/>
    <mergeCell ref="A64:J64"/>
    <mergeCell ref="A66:J66"/>
    <mergeCell ref="A62:J62"/>
    <mergeCell ref="A63:J63"/>
    <mergeCell ref="A68:J68"/>
    <mergeCell ref="A90:J90"/>
    <mergeCell ref="A89:I89"/>
    <mergeCell ref="A79:J79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 5</vt:lpstr>
      <vt:lpstr>прил 6</vt:lpstr>
      <vt:lpstr>прил7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2023-02-02T08:03:02Z</dcterms:modified>
</cp:coreProperties>
</file>