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705" windowWidth="14805" windowHeight="7410" activeTab="5"/>
  </bookViews>
  <sheets>
    <sheet name="Приложение 1" sheetId="7" r:id="rId1"/>
    <sheet name="Прил 5" sheetId="14" r:id="rId2"/>
    <sheet name="прил 6" sheetId="17" r:id="rId3"/>
    <sheet name="прил7" sheetId="16" r:id="rId4"/>
    <sheet name="Приложение 8" sheetId="15" r:id="rId5"/>
    <sheet name="Приложение 9" sheetId="18" r:id="rId6"/>
  </sheets>
  <externalReferences>
    <externalReference r:id="rId7"/>
    <externalReference r:id="rId8"/>
    <externalReference r:id="rId9"/>
  </externalReferences>
  <definedNames>
    <definedName name="__bookmark_1">'[2]2020'!#REF!</definedName>
    <definedName name="__bookmark_4">#REF!</definedName>
    <definedName name="__bookmark_5">#REF!</definedName>
    <definedName name="__bookmark_6">#REF!</definedName>
    <definedName name="_xlnm._FilterDatabase" localSheetId="1" hidden="1">'Прил 5'!$D$5:$D$131</definedName>
  </definedNames>
  <calcPr calcId="124519"/>
</workbook>
</file>

<file path=xl/calcChain.xml><?xml version="1.0" encoding="utf-8"?>
<calcChain xmlns="http://schemas.openxmlformats.org/spreadsheetml/2006/main">
  <c r="O44" i="18"/>
  <c r="H103" i="15"/>
  <c r="O71" i="18"/>
  <c r="O70" s="1"/>
  <c r="O69" s="1"/>
  <c r="O68" s="1"/>
  <c r="O59"/>
  <c r="O58" s="1"/>
  <c r="O57" s="1"/>
  <c r="O56" s="1"/>
  <c r="O19"/>
  <c r="Q19"/>
  <c r="P19"/>
  <c r="O49"/>
  <c r="O48" s="1"/>
  <c r="O47" s="1"/>
  <c r="O46" s="1"/>
  <c r="K62"/>
  <c r="K61" s="1"/>
  <c r="K60" s="1"/>
  <c r="O63"/>
  <c r="Q63"/>
  <c r="Q62" s="1"/>
  <c r="Q61" s="1"/>
  <c r="Q60" s="1"/>
  <c r="P63"/>
  <c r="P62" s="1"/>
  <c r="P61" s="1"/>
  <c r="P60" s="1"/>
  <c r="O62"/>
  <c r="O61"/>
  <c r="O60" s="1"/>
  <c r="O67"/>
  <c r="O66" s="1"/>
  <c r="O65" s="1"/>
  <c r="O64" s="1"/>
  <c r="O80"/>
  <c r="O79" s="1"/>
  <c r="O78" s="1"/>
  <c r="O77" s="1"/>
  <c r="Q71"/>
  <c r="Q70" s="1"/>
  <c r="Q69" s="1"/>
  <c r="Q68" s="1"/>
  <c r="P71"/>
  <c r="P70" s="1"/>
  <c r="P69" s="1"/>
  <c r="P68" s="1"/>
  <c r="Q80"/>
  <c r="Q79" s="1"/>
  <c r="Q78" s="1"/>
  <c r="Q77" s="1"/>
  <c r="P80"/>
  <c r="P79" s="1"/>
  <c r="P78" s="1"/>
  <c r="P77" s="1"/>
  <c r="Q76"/>
  <c r="Q75"/>
  <c r="Q74" s="1"/>
  <c r="Q73" s="1"/>
  <c r="Q72" s="1"/>
  <c r="P76"/>
  <c r="P75" s="1"/>
  <c r="P74" s="1"/>
  <c r="P73" s="1"/>
  <c r="P72" s="1"/>
  <c r="O76"/>
  <c r="O75" s="1"/>
  <c r="O74" s="1"/>
  <c r="O73" s="1"/>
  <c r="O72" s="1"/>
  <c r="P66"/>
  <c r="P65" s="1"/>
  <c r="P64" s="1"/>
  <c r="Q66"/>
  <c r="Q65" s="1"/>
  <c r="Q64" s="1"/>
  <c r="Q59"/>
  <c r="Q58" s="1"/>
  <c r="Q57" s="1"/>
  <c r="Q56" s="1"/>
  <c r="P59"/>
  <c r="P58" s="1"/>
  <c r="P57" s="1"/>
  <c r="P56" s="1"/>
  <c r="O54"/>
  <c r="O53"/>
  <c r="O52" s="1"/>
  <c r="O51" s="1"/>
  <c r="O50" s="1"/>
  <c r="Q49"/>
  <c r="Q48" s="1"/>
  <c r="Q47" s="1"/>
  <c r="Q46" s="1"/>
  <c r="Q45" s="1"/>
  <c r="P49"/>
  <c r="P48" s="1"/>
  <c r="P47" s="1"/>
  <c r="P46" s="1"/>
  <c r="P45" s="1"/>
  <c r="Q44"/>
  <c r="Q43"/>
  <c r="Q42" s="1"/>
  <c r="Q41" s="1"/>
  <c r="Q40" s="1"/>
  <c r="P44"/>
  <c r="O43"/>
  <c r="O42" s="1"/>
  <c r="O41" s="1"/>
  <c r="O40" s="1"/>
  <c r="P43"/>
  <c r="P42" s="1"/>
  <c r="P41" s="1"/>
  <c r="P40" s="1"/>
  <c r="Q39"/>
  <c r="Q38" s="1"/>
  <c r="Q37" s="1"/>
  <c r="Q36" s="1"/>
  <c r="Q35" s="1"/>
  <c r="P39"/>
  <c r="P38" s="1"/>
  <c r="P37" s="1"/>
  <c r="P36" s="1"/>
  <c r="P35" s="1"/>
  <c r="O39"/>
  <c r="O38" s="1"/>
  <c r="O37" s="1"/>
  <c r="O36" s="1"/>
  <c r="O35" s="1"/>
  <c r="Q34"/>
  <c r="Q32" s="1"/>
  <c r="Q31" s="1"/>
  <c r="Q30" s="1"/>
  <c r="Q29" s="1"/>
  <c r="P34"/>
  <c r="O34"/>
  <c r="O32" s="1"/>
  <c r="O31" s="1"/>
  <c r="O30" s="1"/>
  <c r="O29" s="1"/>
  <c r="Q33"/>
  <c r="P33"/>
  <c r="P32" s="1"/>
  <c r="P31" s="1"/>
  <c r="P30" s="1"/>
  <c r="P29" s="1"/>
  <c r="O33"/>
  <c r="Q28"/>
  <c r="Q27" s="1"/>
  <c r="Q26" s="1"/>
  <c r="Q25" s="1"/>
  <c r="P28"/>
  <c r="P27"/>
  <c r="P26" s="1"/>
  <c r="P25" s="1"/>
  <c r="O28"/>
  <c r="O27" s="1"/>
  <c r="O26" s="1"/>
  <c r="O25" s="1"/>
  <c r="Q24"/>
  <c r="Q23" s="1"/>
  <c r="Q22" s="1"/>
  <c r="Q21" s="1"/>
  <c r="P24"/>
  <c r="P23" s="1"/>
  <c r="P22" s="1"/>
  <c r="P21" s="1"/>
  <c r="O24"/>
  <c r="O23" s="1"/>
  <c r="O22" s="1"/>
  <c r="O21" s="1"/>
  <c r="Q20"/>
  <c r="P20"/>
  <c r="O20"/>
  <c r="Q18"/>
  <c r="Q17" s="1"/>
  <c r="Q16" s="1"/>
  <c r="Q15" s="1"/>
  <c r="P18"/>
  <c r="P17" s="1"/>
  <c r="P16" s="1"/>
  <c r="P15" s="1"/>
  <c r="O18"/>
  <c r="Q14"/>
  <c r="Q13" s="1"/>
  <c r="Q12" s="1"/>
  <c r="Q11" s="1"/>
  <c r="Q10" s="1"/>
  <c r="P14"/>
  <c r="P13" s="1"/>
  <c r="P12" s="1"/>
  <c r="P11" s="1"/>
  <c r="P10" s="1"/>
  <c r="O14"/>
  <c r="O13" s="1"/>
  <c r="O12" s="1"/>
  <c r="O11" s="1"/>
  <c r="J71" i="16"/>
  <c r="I71"/>
  <c r="J96" i="15"/>
  <c r="I96"/>
  <c r="H99"/>
  <c r="H69" i="16"/>
  <c r="H68" s="1"/>
  <c r="J103" i="15"/>
  <c r="J102"/>
  <c r="J101"/>
  <c r="I103"/>
  <c r="I102"/>
  <c r="I101"/>
  <c r="J110"/>
  <c r="J75" i="16"/>
  <c r="J74" s="1"/>
  <c r="I110" i="15"/>
  <c r="I75" i="16"/>
  <c r="I74" s="1"/>
  <c r="H110" i="15"/>
  <c r="H75" i="16"/>
  <c r="H74" s="1"/>
  <c r="J109" i="15"/>
  <c r="D124" i="14"/>
  <c r="D123"/>
  <c r="D122"/>
  <c r="E124"/>
  <c r="E123"/>
  <c r="E122"/>
  <c r="F124"/>
  <c r="F123"/>
  <c r="F122"/>
  <c r="D125"/>
  <c r="E125"/>
  <c r="F125"/>
  <c r="H79" i="15"/>
  <c r="H28"/>
  <c r="J28"/>
  <c r="I28"/>
  <c r="F98" i="14"/>
  <c r="F97"/>
  <c r="E98"/>
  <c r="E97"/>
  <c r="D98"/>
  <c r="J61" i="16"/>
  <c r="J60" s="1"/>
  <c r="J59" s="1"/>
  <c r="J58" s="1"/>
  <c r="J57" s="1"/>
  <c r="J56" s="1"/>
  <c r="I61"/>
  <c r="I60" s="1"/>
  <c r="I59" s="1"/>
  <c r="I58" s="1"/>
  <c r="I57" s="1"/>
  <c r="I56" s="1"/>
  <c r="C62"/>
  <c r="C63"/>
  <c r="F63"/>
  <c r="H63"/>
  <c r="H59" s="1"/>
  <c r="H58" s="1"/>
  <c r="H57" s="1"/>
  <c r="H56" s="1"/>
  <c r="H20" i="17"/>
  <c r="D20"/>
  <c r="D114" i="14"/>
  <c r="E10"/>
  <c r="D10"/>
  <c r="F10"/>
  <c r="D12"/>
  <c r="D9"/>
  <c r="D8"/>
  <c r="E12"/>
  <c r="F12"/>
  <c r="D16"/>
  <c r="E16"/>
  <c r="F16"/>
  <c r="D19"/>
  <c r="D18"/>
  <c r="D15"/>
  <c r="D14"/>
  <c r="E19"/>
  <c r="E18"/>
  <c r="E15"/>
  <c r="E14"/>
  <c r="F19"/>
  <c r="F18"/>
  <c r="F15"/>
  <c r="F14"/>
  <c r="D21"/>
  <c r="E21"/>
  <c r="F21"/>
  <c r="D22"/>
  <c r="E22"/>
  <c r="F22"/>
  <c r="D28"/>
  <c r="D27"/>
  <c r="D26"/>
  <c r="D25"/>
  <c r="E28"/>
  <c r="E27"/>
  <c r="F28"/>
  <c r="F27"/>
  <c r="D29"/>
  <c r="E29"/>
  <c r="F29"/>
  <c r="D32"/>
  <c r="D31"/>
  <c r="E32"/>
  <c r="E31"/>
  <c r="F32"/>
  <c r="F31"/>
  <c r="F30"/>
  <c r="D33"/>
  <c r="E33"/>
  <c r="F33"/>
  <c r="D36"/>
  <c r="D35"/>
  <c r="D34"/>
  <c r="E36"/>
  <c r="E35"/>
  <c r="E34"/>
  <c r="F36"/>
  <c r="F35"/>
  <c r="F34"/>
  <c r="D37"/>
  <c r="E37"/>
  <c r="F37"/>
  <c r="D40"/>
  <c r="D39"/>
  <c r="E40"/>
  <c r="E39"/>
  <c r="F40"/>
  <c r="F39"/>
  <c r="D45"/>
  <c r="D44"/>
  <c r="D43"/>
  <c r="D42"/>
  <c r="D38"/>
  <c r="E45"/>
  <c r="E44"/>
  <c r="E43"/>
  <c r="E42"/>
  <c r="E38"/>
  <c r="F45"/>
  <c r="F44"/>
  <c r="F43"/>
  <c r="F42"/>
  <c r="F38"/>
  <c r="D46"/>
  <c r="E46"/>
  <c r="F46"/>
  <c r="D47"/>
  <c r="E47"/>
  <c r="F47"/>
  <c r="D51"/>
  <c r="D50"/>
  <c r="D49"/>
  <c r="E51"/>
  <c r="E50"/>
  <c r="E49"/>
  <c r="F51"/>
  <c r="F50"/>
  <c r="F49"/>
  <c r="D55"/>
  <c r="D54"/>
  <c r="D53"/>
  <c r="D52"/>
  <c r="E55"/>
  <c r="E54"/>
  <c r="E53"/>
  <c r="E52"/>
  <c r="F55"/>
  <c r="F54"/>
  <c r="F53"/>
  <c r="F52"/>
  <c r="D59"/>
  <c r="D58"/>
  <c r="E59"/>
  <c r="E58"/>
  <c r="F59"/>
  <c r="F58"/>
  <c r="D61"/>
  <c r="D60"/>
  <c r="E61"/>
  <c r="E60"/>
  <c r="F61"/>
  <c r="F60"/>
  <c r="E63"/>
  <c r="F63"/>
  <c r="D64"/>
  <c r="D63"/>
  <c r="D62"/>
  <c r="D68"/>
  <c r="D67"/>
  <c r="D66"/>
  <c r="E68"/>
  <c r="E67"/>
  <c r="E66"/>
  <c r="F68"/>
  <c r="F67"/>
  <c r="F66"/>
  <c r="D72"/>
  <c r="D71"/>
  <c r="D70"/>
  <c r="E72"/>
  <c r="E71"/>
  <c r="E70"/>
  <c r="F72"/>
  <c r="F71"/>
  <c r="F70"/>
  <c r="D75"/>
  <c r="D74"/>
  <c r="D73"/>
  <c r="E75"/>
  <c r="E74"/>
  <c r="E73"/>
  <c r="F75"/>
  <c r="F74"/>
  <c r="F73"/>
  <c r="D76"/>
  <c r="E76"/>
  <c r="F76"/>
  <c r="D78"/>
  <c r="D77"/>
  <c r="E78"/>
  <c r="E77"/>
  <c r="F78"/>
  <c r="F77"/>
  <c r="D80"/>
  <c r="D79"/>
  <c r="E80"/>
  <c r="E79"/>
  <c r="F80"/>
  <c r="F79"/>
  <c r="D84"/>
  <c r="D83"/>
  <c r="D82"/>
  <c r="E84"/>
  <c r="E83"/>
  <c r="E82"/>
  <c r="F84"/>
  <c r="F83"/>
  <c r="F82"/>
  <c r="D87"/>
  <c r="D86"/>
  <c r="E87"/>
  <c r="E86"/>
  <c r="F87"/>
  <c r="F86"/>
  <c r="D89"/>
  <c r="D88"/>
  <c r="E89"/>
  <c r="E88"/>
  <c r="F89"/>
  <c r="F88"/>
  <c r="D91"/>
  <c r="D90"/>
  <c r="E91"/>
  <c r="E90"/>
  <c r="F91"/>
  <c r="F90"/>
  <c r="D94"/>
  <c r="D93"/>
  <c r="D92"/>
  <c r="E94"/>
  <c r="E93"/>
  <c r="E92"/>
  <c r="F94"/>
  <c r="F93"/>
  <c r="F92"/>
  <c r="D100"/>
  <c r="D97"/>
  <c r="E100"/>
  <c r="F100"/>
  <c r="D103"/>
  <c r="D102"/>
  <c r="E103"/>
  <c r="E102"/>
  <c r="F103"/>
  <c r="F102"/>
  <c r="D106"/>
  <c r="D105"/>
  <c r="E106"/>
  <c r="E105"/>
  <c r="F106"/>
  <c r="F105"/>
  <c r="D108"/>
  <c r="D107"/>
  <c r="E108"/>
  <c r="E107"/>
  <c r="F108"/>
  <c r="F107"/>
  <c r="D110"/>
  <c r="D109"/>
  <c r="E110"/>
  <c r="E109"/>
  <c r="F110"/>
  <c r="F109"/>
  <c r="D112"/>
  <c r="D111"/>
  <c r="E112"/>
  <c r="E111"/>
  <c r="F112"/>
  <c r="F111"/>
  <c r="D113"/>
  <c r="E113"/>
  <c r="F113"/>
  <c r="D119"/>
  <c r="D118"/>
  <c r="D117"/>
  <c r="E119"/>
  <c r="E118"/>
  <c r="F119"/>
  <c r="F118"/>
  <c r="D127"/>
  <c r="E127"/>
  <c r="F127"/>
  <c r="D130"/>
  <c r="D129"/>
  <c r="D128"/>
  <c r="E130"/>
  <c r="E129"/>
  <c r="E128"/>
  <c r="F130"/>
  <c r="F129"/>
  <c r="F128"/>
  <c r="F90" i="15"/>
  <c r="F91"/>
  <c r="F62" i="16"/>
  <c r="J88" i="15"/>
  <c r="I88"/>
  <c r="I87"/>
  <c r="I86"/>
  <c r="I85"/>
  <c r="I84"/>
  <c r="I83"/>
  <c r="I82"/>
  <c r="G24" i="17"/>
  <c r="G23" s="1"/>
  <c r="H88" i="15"/>
  <c r="H61" i="16"/>
  <c r="H60" s="1"/>
  <c r="J87" i="15"/>
  <c r="J86"/>
  <c r="J85"/>
  <c r="J84"/>
  <c r="J83"/>
  <c r="J20" i="16"/>
  <c r="J22"/>
  <c r="J21" s="1"/>
  <c r="J26"/>
  <c r="J25"/>
  <c r="J24" s="1"/>
  <c r="J23" s="1"/>
  <c r="H14" i="17" s="1"/>
  <c r="H8" s="1"/>
  <c r="J36" i="16"/>
  <c r="J35" s="1"/>
  <c r="J34" s="1"/>
  <c r="J33" s="1"/>
  <c r="H16" i="17" s="1"/>
  <c r="J43" i="16"/>
  <c r="J49"/>
  <c r="J55"/>
  <c r="J63"/>
  <c r="J69"/>
  <c r="J68" s="1"/>
  <c r="J73"/>
  <c r="J72"/>
  <c r="I20"/>
  <c r="I22"/>
  <c r="I21" s="1"/>
  <c r="I27"/>
  <c r="I26" s="1"/>
  <c r="I25" s="1"/>
  <c r="I24" s="1"/>
  <c r="I23" s="1"/>
  <c r="G14" i="17" s="1"/>
  <c r="I36" i="16"/>
  <c r="I35" s="1"/>
  <c r="I34" s="1"/>
  <c r="I33" s="1"/>
  <c r="G16" i="17" s="1"/>
  <c r="I43" i="16"/>
  <c r="I55"/>
  <c r="I54"/>
  <c r="I53"/>
  <c r="I52" s="1"/>
  <c r="I63"/>
  <c r="I69"/>
  <c r="I68" s="1"/>
  <c r="I73"/>
  <c r="I72" s="1"/>
  <c r="I67" s="1"/>
  <c r="I66" s="1"/>
  <c r="I65" s="1"/>
  <c r="I64" s="1"/>
  <c r="H20"/>
  <c r="H22"/>
  <c r="H21" s="1"/>
  <c r="H27"/>
  <c r="H26"/>
  <c r="H25" s="1"/>
  <c r="H24" s="1"/>
  <c r="H23" s="1"/>
  <c r="D14" i="17" s="1"/>
  <c r="D19"/>
  <c r="H73" i="16"/>
  <c r="H72" s="1"/>
  <c r="I70" i="15"/>
  <c r="I69"/>
  <c r="I68"/>
  <c r="I67"/>
  <c r="I66"/>
  <c r="I65"/>
  <c r="G20" i="17"/>
  <c r="G19"/>
  <c r="I71" i="15"/>
  <c r="I49" i="16"/>
  <c r="I48"/>
  <c r="I47" s="1"/>
  <c r="I46" s="1"/>
  <c r="I45" s="1"/>
  <c r="I44" s="1"/>
  <c r="F25" i="17"/>
  <c r="E25"/>
  <c r="F23"/>
  <c r="E23"/>
  <c r="F21"/>
  <c r="E21"/>
  <c r="H19"/>
  <c r="F19"/>
  <c r="E19"/>
  <c r="F17"/>
  <c r="F15"/>
  <c r="E17"/>
  <c r="E15"/>
  <c r="F16"/>
  <c r="E16"/>
  <c r="F8"/>
  <c r="E8"/>
  <c r="J54" i="16"/>
  <c r="J53" s="1"/>
  <c r="J52" s="1"/>
  <c r="J51" s="1"/>
  <c r="J50" s="1"/>
  <c r="J44"/>
  <c r="J31"/>
  <c r="J30"/>
  <c r="J29"/>
  <c r="J28"/>
  <c r="I31"/>
  <c r="I30"/>
  <c r="I29"/>
  <c r="I28"/>
  <c r="H31"/>
  <c r="H30"/>
  <c r="H29"/>
  <c r="H28"/>
  <c r="J51" i="15"/>
  <c r="J50"/>
  <c r="J49"/>
  <c r="J48"/>
  <c r="J47"/>
  <c r="I51"/>
  <c r="I50"/>
  <c r="I49"/>
  <c r="I48"/>
  <c r="I47"/>
  <c r="J107"/>
  <c r="J106"/>
  <c r="J70" i="16"/>
  <c r="I107" i="15"/>
  <c r="I106"/>
  <c r="I70" i="16"/>
  <c r="H107" i="15"/>
  <c r="H106"/>
  <c r="H96"/>
  <c r="H95"/>
  <c r="H94"/>
  <c r="H93"/>
  <c r="J99"/>
  <c r="J98"/>
  <c r="I99"/>
  <c r="I98"/>
  <c r="I97"/>
  <c r="J91"/>
  <c r="J62" i="16"/>
  <c r="I91" i="15"/>
  <c r="I62" i="16"/>
  <c r="H91" i="15"/>
  <c r="H62" i="16"/>
  <c r="J79" i="15"/>
  <c r="J78"/>
  <c r="J77"/>
  <c r="J76"/>
  <c r="J75"/>
  <c r="J74"/>
  <c r="J73"/>
  <c r="H22" i="17"/>
  <c r="H21"/>
  <c r="I79" i="15"/>
  <c r="I78"/>
  <c r="I77"/>
  <c r="I76"/>
  <c r="I75"/>
  <c r="I74"/>
  <c r="I73"/>
  <c r="G22" i="17"/>
  <c r="G21"/>
  <c r="H55" i="16"/>
  <c r="H54" s="1"/>
  <c r="H53" s="1"/>
  <c r="H52" s="1"/>
  <c r="H51" s="1"/>
  <c r="H50" s="1"/>
  <c r="H71" i="15"/>
  <c r="H49" i="16"/>
  <c r="H48"/>
  <c r="H47" s="1"/>
  <c r="H46" s="1"/>
  <c r="H45" s="1"/>
  <c r="H44" s="1"/>
  <c r="H70" i="15"/>
  <c r="J65"/>
  <c r="J63"/>
  <c r="J62"/>
  <c r="I63"/>
  <c r="I62"/>
  <c r="H63"/>
  <c r="H43" i="16"/>
  <c r="J59" i="15"/>
  <c r="J42" i="16"/>
  <c r="J41"/>
  <c r="J40" s="1"/>
  <c r="J39" s="1"/>
  <c r="J38" s="1"/>
  <c r="J37" s="1"/>
  <c r="I59" i="15"/>
  <c r="I42" i="16"/>
  <c r="I41" s="1"/>
  <c r="I40" s="1"/>
  <c r="I39" s="1"/>
  <c r="I38" s="1"/>
  <c r="I37" s="1"/>
  <c r="H59" i="15"/>
  <c r="H42" i="16"/>
  <c r="H40" s="1"/>
  <c r="H39" s="1"/>
  <c r="H38" s="1"/>
  <c r="H37" s="1"/>
  <c r="H58" i="15"/>
  <c r="H51"/>
  <c r="H36" i="16"/>
  <c r="D16" i="17" s="1"/>
  <c r="J45" i="15"/>
  <c r="J44"/>
  <c r="I45"/>
  <c r="I44"/>
  <c r="H45"/>
  <c r="H44"/>
  <c r="J43"/>
  <c r="H43"/>
  <c r="J42"/>
  <c r="I42"/>
  <c r="H42"/>
  <c r="J40"/>
  <c r="J39"/>
  <c r="J38"/>
  <c r="J37"/>
  <c r="J36"/>
  <c r="J27" i="16"/>
  <c r="I40" i="15"/>
  <c r="I39"/>
  <c r="I38"/>
  <c r="I37"/>
  <c r="I36"/>
  <c r="H40"/>
  <c r="H39"/>
  <c r="H38"/>
  <c r="H37"/>
  <c r="H36"/>
  <c r="J34"/>
  <c r="J33"/>
  <c r="I34"/>
  <c r="H34"/>
  <c r="I33"/>
  <c r="H33"/>
  <c r="J31"/>
  <c r="I31"/>
  <c r="H31"/>
  <c r="J19" i="16"/>
  <c r="I19"/>
  <c r="H19"/>
  <c r="J24" i="15"/>
  <c r="J18" i="16"/>
  <c r="J17" s="1"/>
  <c r="I24" i="15"/>
  <c r="I18" i="16"/>
  <c r="H24" i="15"/>
  <c r="H18" i="16"/>
  <c r="H17" s="1"/>
  <c r="H16" s="1"/>
  <c r="H15" s="1"/>
  <c r="H14" s="1"/>
  <c r="J16" i="15"/>
  <c r="J15"/>
  <c r="J14"/>
  <c r="J13"/>
  <c r="J12"/>
  <c r="J11"/>
  <c r="I16"/>
  <c r="I15"/>
  <c r="I14"/>
  <c r="I13"/>
  <c r="I12"/>
  <c r="I11"/>
  <c r="H16"/>
  <c r="H13" i="16"/>
  <c r="H12" s="1"/>
  <c r="H11" s="1"/>
  <c r="H10" s="1"/>
  <c r="H9" s="1"/>
  <c r="H15" i="15"/>
  <c r="H14"/>
  <c r="H13"/>
  <c r="H12"/>
  <c r="H11"/>
  <c r="E20" i="7"/>
  <c r="E19"/>
  <c r="E18" s="1"/>
  <c r="E17" s="1"/>
  <c r="D20"/>
  <c r="D19" s="1"/>
  <c r="D18" s="1"/>
  <c r="D17" s="1"/>
  <c r="E16"/>
  <c r="E15" s="1"/>
  <c r="E14" s="1"/>
  <c r="E13" s="1"/>
  <c r="E12" s="1"/>
  <c r="D16"/>
  <c r="D15" s="1"/>
  <c r="D14" s="1"/>
  <c r="D13" s="1"/>
  <c r="D12" s="1"/>
  <c r="H78" i="15"/>
  <c r="H57"/>
  <c r="H56"/>
  <c r="H55"/>
  <c r="H54"/>
  <c r="H69"/>
  <c r="H68"/>
  <c r="H67"/>
  <c r="H66"/>
  <c r="H65"/>
  <c r="H90"/>
  <c r="J23"/>
  <c r="I23"/>
  <c r="H22"/>
  <c r="H21"/>
  <c r="H20"/>
  <c r="H19"/>
  <c r="D10" i="17"/>
  <c r="H23" i="15"/>
  <c r="J13" i="16"/>
  <c r="J12" s="1"/>
  <c r="J11" s="1"/>
  <c r="J10" s="1"/>
  <c r="J9" s="1"/>
  <c r="I13"/>
  <c r="I12"/>
  <c r="I11" s="1"/>
  <c r="I10" s="1"/>
  <c r="I9" s="1"/>
  <c r="H77" i="15"/>
  <c r="H76"/>
  <c r="H75"/>
  <c r="H74"/>
  <c r="F9" i="14"/>
  <c r="F8"/>
  <c r="E9"/>
  <c r="E8"/>
  <c r="H97" i="15"/>
  <c r="H27"/>
  <c r="I27"/>
  <c r="I22"/>
  <c r="I21"/>
  <c r="I20"/>
  <c r="I19"/>
  <c r="G10" i="17"/>
  <c r="J27" i="15"/>
  <c r="J22"/>
  <c r="J21"/>
  <c r="J20"/>
  <c r="J19"/>
  <c r="H10" i="17"/>
  <c r="D30" i="14"/>
  <c r="F85"/>
  <c r="E85"/>
  <c r="H49" i="15"/>
  <c r="H48"/>
  <c r="H47"/>
  <c r="H50"/>
  <c r="O17" i="18"/>
  <c r="O16" s="1"/>
  <c r="O15" s="1"/>
  <c r="F117" i="14"/>
  <c r="F114"/>
  <c r="E114"/>
  <c r="E117"/>
  <c r="E57"/>
  <c r="E56"/>
  <c r="F26"/>
  <c r="F25"/>
  <c r="D85"/>
  <c r="F57"/>
  <c r="D57"/>
  <c r="E30"/>
  <c r="E26"/>
  <c r="H35" i="16"/>
  <c r="H34" s="1"/>
  <c r="H33" s="1"/>
  <c r="D18" i="17"/>
  <c r="D17" s="1"/>
  <c r="H53" i="15"/>
  <c r="H10"/>
  <c r="D9" i="17"/>
  <c r="G9"/>
  <c r="I10" i="15"/>
  <c r="J10"/>
  <c r="H9" i="17"/>
  <c r="J82" i="15"/>
  <c r="H23" i="17"/>
  <c r="H24"/>
  <c r="I43" i="15"/>
  <c r="I58"/>
  <c r="I57"/>
  <c r="I56"/>
  <c r="I55"/>
  <c r="J58"/>
  <c r="J57"/>
  <c r="J56"/>
  <c r="J55"/>
  <c r="J54"/>
  <c r="H62"/>
  <c r="I90"/>
  <c r="J90"/>
  <c r="I95"/>
  <c r="I94"/>
  <c r="I93"/>
  <c r="H87"/>
  <c r="H86"/>
  <c r="H85"/>
  <c r="H84"/>
  <c r="H83"/>
  <c r="H109"/>
  <c r="I109"/>
  <c r="J95"/>
  <c r="J94"/>
  <c r="J97"/>
  <c r="G26" i="17"/>
  <c r="G25" s="1"/>
  <c r="H98" i="15"/>
  <c r="E104" i="14"/>
  <c r="E96"/>
  <c r="E95"/>
  <c r="F69"/>
  <c r="E69"/>
  <c r="F56"/>
  <c r="D56"/>
  <c r="E25"/>
  <c r="E24"/>
  <c r="E7"/>
  <c r="E6"/>
  <c r="F104"/>
  <c r="F96"/>
  <c r="F95"/>
  <c r="D104"/>
  <c r="D96"/>
  <c r="D95"/>
  <c r="D69"/>
  <c r="F24"/>
  <c r="F7"/>
  <c r="F6"/>
  <c r="D24"/>
  <c r="D7"/>
  <c r="D6"/>
  <c r="H18" i="17"/>
  <c r="H17" s="1"/>
  <c r="J53" i="15"/>
  <c r="H82"/>
  <c r="D24" i="17"/>
  <c r="D23"/>
  <c r="I54" i="15"/>
  <c r="I53"/>
  <c r="G18" i="17"/>
  <c r="G17"/>
  <c r="H26"/>
  <c r="H25"/>
  <c r="J93" i="15"/>
  <c r="J112"/>
  <c r="J9"/>
  <c r="G20" i="7"/>
  <c r="G19" s="1"/>
  <c r="G18" s="1"/>
  <c r="G17" s="1"/>
  <c r="G16"/>
  <c r="G15"/>
  <c r="G14"/>
  <c r="G13" s="1"/>
  <c r="F131" i="14"/>
  <c r="D131"/>
  <c r="C16" i="7"/>
  <c r="C15" s="1"/>
  <c r="C14" s="1"/>
  <c r="C13" s="1"/>
  <c r="E131" i="14"/>
  <c r="F16" i="7"/>
  <c r="F15" s="1"/>
  <c r="F14" s="1"/>
  <c r="F13" s="1"/>
  <c r="I112" i="15"/>
  <c r="I9"/>
  <c r="F20" i="7"/>
  <c r="F19" s="1"/>
  <c r="F18" s="1"/>
  <c r="F17" s="1"/>
  <c r="H101" i="15"/>
  <c r="H102"/>
  <c r="H73"/>
  <c r="D22" i="17"/>
  <c r="D21" s="1"/>
  <c r="H71" i="16"/>
  <c r="H70"/>
  <c r="D26" i="17"/>
  <c r="D25" s="1"/>
  <c r="H9" i="15"/>
  <c r="C20" i="7"/>
  <c r="H112" i="15"/>
  <c r="C19" i="7"/>
  <c r="C18"/>
  <c r="C17" s="1"/>
  <c r="C12" l="1"/>
  <c r="C11" s="1"/>
  <c r="I17" i="16"/>
  <c r="I16" s="1"/>
  <c r="I15" s="1"/>
  <c r="I14" s="1"/>
  <c r="H67"/>
  <c r="H66" s="1"/>
  <c r="H65" s="1"/>
  <c r="H64" s="1"/>
  <c r="I8"/>
  <c r="J67"/>
  <c r="J66" s="1"/>
  <c r="J65" s="1"/>
  <c r="J64" s="1"/>
  <c r="G8" i="17"/>
  <c r="G27" s="1"/>
  <c r="J16" i="16"/>
  <c r="J15" s="1"/>
  <c r="J14" s="1"/>
  <c r="J8" s="1"/>
  <c r="J76" s="1"/>
  <c r="F27" i="17"/>
  <c r="E27"/>
  <c r="D8"/>
  <c r="H27"/>
  <c r="I51" i="16"/>
  <c r="I50"/>
  <c r="I76" s="1"/>
  <c r="F12" i="7"/>
  <c r="H8" i="16"/>
  <c r="H76" s="1"/>
  <c r="D27" i="17"/>
  <c r="H41" i="16"/>
  <c r="P55" i="18"/>
  <c r="P9" s="1"/>
  <c r="P81" s="1"/>
  <c r="O10"/>
  <c r="Q55"/>
  <c r="Q9" s="1"/>
  <c r="Q81" s="1"/>
  <c r="O55"/>
  <c r="O45"/>
  <c r="O9" l="1"/>
  <c r="O81" s="1"/>
</calcChain>
</file>

<file path=xl/sharedStrings.xml><?xml version="1.0" encoding="utf-8"?>
<sst xmlns="http://schemas.openxmlformats.org/spreadsheetml/2006/main" count="774" uniqueCount="450">
  <si>
    <t xml:space="preserve">Источники внутреннего финансирования дефицита местного бюджета </t>
  </si>
  <si>
    <t>(руб.)</t>
  </si>
  <si>
    <t>000 01 00 00 00 00 0000 000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</si>
  <si>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</si>
  <si>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</si>
  <si>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</si>
  <si>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</si>
  <si>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</si>
  <si>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</si>
  <si>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</si>
  <si>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</si>
  <si>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</si>
  <si>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</si>
  <si>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</si>
  <si>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</si>
  <si>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</si>
  <si>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</si>
  <si>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</si>
  <si>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</si>
  <si>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</si>
  <si>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поселений</t>
  </si>
  <si>
    <t>НАЛОГОВЫЕ И НЕНАЛОГОВЫЕ ДОХОДЫ</t>
  </si>
  <si>
    <t>НАЛОГИ НА ПРИБЫЛЬ, ДОХОДЫ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</si>
  <si>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</si>
  <si>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</si>
  <si>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</si>
  <si>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</si>
  <si>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</si>
  <si>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</si>
  <si>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ИМУЩЕСТВО</t>
  </si>
  <si>
    <t>Налог на имущество физических лиц</t>
  </si>
  <si>
    <t>Земельный налог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</si>
  <si>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</si>
  <si>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</si>
  <si>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</si>
  <si>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</si>
  <si>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</si>
  <si>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</si>
  <si>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</si>
  <si>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</si>
  <si>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</si>
  <si>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Национальная оборона</t>
  </si>
  <si>
    <t>Мобилизационная и вневойсковая подготовка</t>
  </si>
  <si>
    <t>Обеспечение пожарной безопасности</t>
  </si>
  <si>
    <t>Национальная экономика</t>
  </si>
  <si>
    <t>Дорожное хозяйство (дорожные фонды)</t>
  </si>
  <si>
    <t>Жилищно-коммунальное хозяйство</t>
  </si>
  <si>
    <t>Благоустройство</t>
  </si>
  <si>
    <t>Культура</t>
  </si>
  <si>
    <t>Итого расходов</t>
  </si>
  <si>
    <t>Приложение 7</t>
  </si>
  <si>
    <t xml:space="preserve">к решению Совета депутатов </t>
  </si>
  <si>
    <t>Федоровского Первого сельсовета</t>
  </si>
  <si>
    <t>Наименование</t>
  </si>
  <si>
    <t>КЦСР</t>
  </si>
  <si>
    <t>КВР</t>
  </si>
  <si>
    <t>ОБЩЕГОСУДАРСТВЕННЫЕ ВОПРОСЫ</t>
  </si>
  <si>
    <t>Подпрогамма "Осуществление деятельности аппарата управления администрации муниципального образования Федоровский Первый сельсовет"</t>
  </si>
  <si>
    <t>Глава муниципального образования</t>
  </si>
  <si>
    <t>Расходы на выплаты персоналу государственных (муниципальных) органов</t>
  </si>
  <si>
    <t>Аппарат администрации муниципального образования</t>
  </si>
  <si>
    <t>Обеспечение деятельности финансовых, налоговых и таможенных организаций и органов финансового (финансово-бюджетного) надзора</t>
  </si>
  <si>
    <t>Подпрограмма "Осуществление деятельности аппарата управления администрации муниципального образования Федоровский Первый сельсовет"</t>
  </si>
  <si>
    <t>Межбюджетные трансферты на осуществление части переданных в район полномочий по внешнему муниципальному контролю</t>
  </si>
  <si>
    <t>Иные межбюджетные трансферты</t>
  </si>
  <si>
    <t>НАЦИОНАЛЬНАЯ ОБОРОНА</t>
  </si>
  <si>
    <t> Мобилизационная и вневойсковая подготовка</t>
  </si>
  <si>
    <t>Подпрограмма "Обеспечение осуществления части, переданных органами власти другого уровня, полномочий"</t>
  </si>
  <si>
    <t>Ведение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</si>
  <si>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</si>
  <si>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Иные закупки товаров, работ и услуг для государственных (муниципальных) нужд</t>
  </si>
  <si>
    <t>Подпрограмма "Обеспечение пожарной безопасности на территории муниципального образования Федоровский Первый сельсовет"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</si>
  <si>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</si>
  <si>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НАЦИОНАЛЬНАЯ ЭКОНОМИКА</t>
  </si>
  <si>
    <t>Подпрограмма "Развитие дорожного хозяйства на территории муниципального образования Федоровский Первый сельсовет"</t>
  </si>
  <si>
    <t>ЖИЛИЩНО-КОММУНАЛЬНОЕ ХОЗЯЙСТВО</t>
  </si>
  <si>
    <t>Подпрограмма "Благоустройство территории муниципального образования Федоровский Первый сельсовет"</t>
  </si>
  <si>
    <t>Финансовое обеспечение мероприятий по благоустройству территорий муниципального образования поселения</t>
  </si>
  <si>
    <t>КУЛЬТУРА, КИНЕМАТОГРАФИЯ</t>
  </si>
  <si>
    <t>Подпрограмма "Развитие культуры на территории муниципального образования Федоровский Первый сельсовет"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</si>
  <si>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</si>
  <si>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ИТОГО ПО РАЗДЕЛАМ РАСХОДОВ</t>
  </si>
  <si>
    <r>
      <t> </t>
    </r>
    <r>
      <rPr>
        <sz val="10"/>
        <color indexed="8"/>
        <rFont val="Times New Roman"/>
        <family val="1"/>
        <charset val="204"/>
      </rPr>
      <t>Иные закупки товаров, работ и услуг для государственных (муниципальных) нужд</t>
    </r>
  </si>
  <si>
    <r>
      <t> </t>
    </r>
    <r>
      <rPr>
        <sz val="10"/>
        <color indexed="8"/>
        <rFont val="Times New Roman"/>
        <family val="1"/>
        <charset val="204"/>
      </rPr>
      <t>Иные межбюджетные трансферты</t>
    </r>
  </si>
  <si>
    <r>
      <t> </t>
    </r>
    <r>
      <rPr>
        <sz val="10"/>
        <color indexed="8"/>
        <rFont val="Times New Roman"/>
        <family val="1"/>
        <charset val="204"/>
      </rPr>
      <t>Содержание и ремонт, капитальный ремонт автомобильных дорог общего пользования и искусственных сооружений на них</t>
    </r>
  </si>
  <si>
    <t>Приложение 8</t>
  </si>
  <si>
    <t>РЗ</t>
  </si>
  <si>
    <t>ПР</t>
  </si>
  <si>
    <t>Администрация Федоровского Первого сельсовета</t>
  </si>
  <si>
    <t>Расходы на выплату персоналу государственных (муниципальных) органов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</si>
  <si>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</si>
  <si>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</si>
  <si>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Уплата налогов, сборов и иных платежей</t>
  </si>
  <si>
    <t>Уплата иных платежей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</si>
  <si>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</si>
  <si>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Содержание, ремонт и капитальный ремонт автомобильных дорог общего пользования и искусственных сооружений на них</t>
  </si>
  <si>
    <t>Подпрограмма "Благоустройство на территории муниципального образования Федоровский Первый сельсовет"</t>
  </si>
  <si>
    <t>Финансовое обеспечение части переданных полномочий по организации и обеспечению жителей услугами организации культуры и библиотечного обслуживания</t>
  </si>
  <si>
    <t>ИТОГО</t>
  </si>
  <si>
    <t>х</t>
  </si>
  <si>
    <r>
      <t> </t>
    </r>
    <r>
      <rPr>
        <sz val="10"/>
        <color indexed="8"/>
        <rFont val="Times New Roman"/>
        <family val="1"/>
        <charset val="204"/>
      </rPr>
      <t>Фонд оплаты труда государственных (муниципальных) органов</t>
    </r>
  </si>
  <si>
    <r>
      <t> </t>
    </r>
    <r>
      <rPr>
        <sz val="10"/>
        <color indexed="8"/>
        <rFont val="Times New Roman"/>
        <family val="1"/>
        <charset val="204"/>
      </rPr>
      <t>Подпрограмма "Обеспечение осуществление части, переданных органами власти другого уровня, полномочий"</t>
    </r>
  </si>
  <si>
    <r>
      <t> </t>
    </r>
    <r>
      <rPr>
        <sz val="10"/>
        <color indexed="8"/>
        <rFont val="Times New Roman"/>
        <family val="1"/>
        <charset val="204"/>
      </rPr>
      <t>Расходы на выплату персоналу государственных (муниципальных) органов</t>
    </r>
  </si>
  <si>
    <t>Межбюджетные трансферты</t>
  </si>
  <si>
    <t>Закупка товаров, работ и услуг для обеспечения государственных (муниципальных) нужд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</si>
  <si>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</si>
  <si>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Прочая закупка товаров, работ и услуг</t>
  </si>
  <si>
    <t>Осуществление части переданных полномочий по подготовке документов и расчетов, необходимых для составления проектов бюджета, исполнения бюджета сельских поселений и полномочий по ведению бюджетного учета и формированию бюджетной отчетности</t>
  </si>
  <si>
    <t>Финансовое обеспечение переданных полномочий по организации досуга и обеспечению жителей услугами организации культуры и библиотечного обслувживания</t>
  </si>
  <si>
    <t xml:space="preserve">                                                           </t>
  </si>
  <si>
    <t xml:space="preserve">                                                                 </t>
  </si>
  <si>
    <t>к решению совета</t>
  </si>
  <si>
    <t xml:space="preserve">                                                                                                  </t>
  </si>
  <si>
    <t xml:space="preserve">депутатов Федоровского Первого сельсовета </t>
  </si>
  <si>
    <t xml:space="preserve">                                                                            </t>
  </si>
  <si>
    <t xml:space="preserve">2016 год </t>
  </si>
  <si>
    <t xml:space="preserve">2017 год </t>
  </si>
  <si>
    <t>Фукционирование высшего должностного лица субъекта Российской Федерации и муниципального образования</t>
  </si>
  <si>
    <t>Фукционирование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</si>
  <si>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0113</t>
  </si>
  <si>
    <t>Другие общегосударственные вопросы</t>
  </si>
  <si>
    <t>0200</t>
  </si>
  <si>
    <t>0203</t>
  </si>
  <si>
    <t>Национальная безопасность и провоохранительная деятельность</t>
  </si>
  <si>
    <t xml:space="preserve">Культура, кинематография </t>
  </si>
  <si>
    <t>Приложение 1</t>
  </si>
  <si>
    <t xml:space="preserve">2015 год </t>
  </si>
  <si>
    <t>2015 год</t>
  </si>
  <si>
    <t>2016 год</t>
  </si>
  <si>
    <t>ИСТОЧНИКИ ВНУТРЕННЕГО ФИНАНСИРОВАНИЯ ДЕФИЦИТОВ БЮДЖЕТОВ</t>
  </si>
  <si>
    <t>Код бюджетной классификации Российской Федерации</t>
  </si>
  <si>
    <t>Наименование кода дохода бюджета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</si>
  <si>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</si>
  <si>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</si>
  <si>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</si>
  <si>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</si>
  <si>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</si>
  <si>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</si>
  <si>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</si>
  <si>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</si>
  <si>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ПРОДАЖИ МАТЕРИАЛЬНЫХ И НЕМАТЕРИАЛЬНЫХ АКТИВОВ</t>
  </si>
  <si>
    <t>Субвенции бюджетам на осуществление первичного воинского учета на территориях, где отсутствуют военные комиссариаты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</si>
  <si>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</si>
  <si>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Дотации бюджетам сельских поселений на поддержку мер по обеспечению сбалансированности бюджетов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</si>
  <si>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</si>
  <si>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</si>
  <si>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Невыясненные поступления, зачисляемые в бюджеты сельских поселений</t>
  </si>
  <si>
    <t>Прочие доходы от оказания платных услуг (работ) получателями средств бюджетов сельских поселений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</si>
  <si>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</si>
  <si>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Код строки</t>
  </si>
  <si>
    <r>
      <t xml:space="preserve">Доходы бюджета - ВСЕГО: </t>
    </r>
    <r>
      <rPr>
        <sz val="8"/>
        <color indexed="8"/>
        <rFont val="Arial"/>
        <family val="2"/>
        <charset val="204"/>
      </rPr>
      <t xml:space="preserve">
В том числе:</t>
    </r>
  </si>
  <si>
    <t>X</t>
  </si>
  <si>
    <t>000 10000000000000000</t>
  </si>
  <si>
    <t>000 10100000000000000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</si>
  <si>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</si>
  <si>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</si>
  <si>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</si>
  <si>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</si>
  <si>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</si>
  <si>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</si>
  <si>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НАЛОГИ НА ТОВАРЫ (РАБОТЫ, УСЛУГИ), РЕАЛИЗУЕМЫЕ НА ТЕРРИТОРИИ РОССИЙСКОЙ ФЕДЕРАЦИИ</t>
  </si>
  <si>
    <t>000 10300000000000000</t>
  </si>
  <si>
    <t>000 10302000010000110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</si>
  <si>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</si>
  <si>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</si>
  <si>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</si>
  <si>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</si>
  <si>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</si>
  <si>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</si>
  <si>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</si>
  <si>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</si>
  <si>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</si>
  <si>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</si>
  <si>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</si>
  <si>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</si>
  <si>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000 10500000000000000</t>
  </si>
  <si>
    <t>000 10503000010000110</t>
  </si>
  <si>
    <t>000 10503010010000110</t>
  </si>
  <si>
    <t xml:space="preserve">Единый сельскохозяйственный налог </t>
  </si>
  <si>
    <t>182 10503010011000110</t>
  </si>
  <si>
    <t>000 10600000000000000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</si>
  <si>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</si>
  <si>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</si>
  <si>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</si>
  <si>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</si>
  <si>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182 10601030101000110</t>
  </si>
  <si>
    <t>000 10606000000000110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</si>
  <si>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</si>
  <si>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</si>
  <si>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</si>
  <si>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</si>
  <si>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182 10606043101000110</t>
  </si>
  <si>
    <t>000 11100000000000000</t>
  </si>
  <si>
    <t>000 11105000000000120</t>
  </si>
  <si>
    <t>000 11105030000000120</t>
  </si>
  <si>
    <t>000 20000000000000000</t>
  </si>
  <si>
    <t>000 20200000000000000</t>
  </si>
  <si>
    <t>000 20210000000000150</t>
  </si>
  <si>
    <t>Субвенции бюджетам бюджетной системы Российской Федерации</t>
  </si>
  <si>
    <t>000 20230000000000150</t>
  </si>
  <si>
    <t>000 20235118000000150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</si>
  <si>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</si>
  <si>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</si>
  <si>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</si>
  <si>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</si>
  <si>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</si>
  <si>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</si>
  <si>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182 10501011011000110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</si>
  <si>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</si>
  <si>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000 10501012010000110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</si>
  <si>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</si>
  <si>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</si>
  <si>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000 10501021010000110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</si>
  <si>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</si>
  <si>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</si>
  <si>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000 10501022010000110</t>
  </si>
  <si>
    <t>Единый сельскохозяйственный налог (за налоговые периоды, истекшие до 1 января 2011 года)</t>
  </si>
  <si>
    <t>000 10503020010000110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</si>
  <si>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</si>
  <si>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</si>
  <si>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</si>
  <si>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</si>
  <si>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182 10606033101000110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</si>
  <si>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</si>
  <si>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</si>
  <si>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</si>
  <si>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КГС 10804020010000110</t>
  </si>
  <si>
    <t>ЗАДОЛЖЕННОСТЬ И ПЕРЕРАСЧЕТЫ ПО ОТМЕНЕННЫМ НАЛОГАМ, СБОРАМ И ИНЫМ ОБЯЗАТЕЛЬНЫМ ПЛАТЕЖАМ</t>
  </si>
  <si>
    <t>000 10900000000000000</t>
  </si>
  <si>
    <t>Налоги на имущество</t>
  </si>
  <si>
    <t>000 10904000000000110</t>
  </si>
  <si>
    <t>Земельный налог (по обязательствам, возникшим до 1 января 2006 года)</t>
  </si>
  <si>
    <t>000 10904050000000110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</si>
  <si>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</si>
  <si>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000 10904053100000110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</si>
  <si>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</si>
  <si>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</si>
  <si>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</si>
  <si>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</si>
  <si>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</si>
  <si>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</si>
  <si>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</si>
  <si>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</si>
  <si>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000 11109045100000120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</si>
  <si>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</si>
  <si>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</si>
  <si>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</si>
  <si>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</si>
  <si>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</si>
  <si>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</si>
  <si>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000 11301995100000130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</si>
  <si>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</si>
  <si>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</si>
  <si>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</si>
  <si>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</si>
  <si>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</si>
  <si>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</si>
  <si>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000 11400000000000000</t>
  </si>
  <si>
    <t>Доходы от продажи квартир</t>
  </si>
  <si>
    <t>000 11401000000000410</t>
  </si>
  <si>
    <t>Доходы от продажи квартир, находящихся в собственности сельских поселений</t>
  </si>
  <si>
    <t>000 11401050100000410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</si>
  <si>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</si>
  <si>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</si>
  <si>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</si>
  <si>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</si>
  <si>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</si>
  <si>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КГС 11402053100000410</t>
  </si>
  <si>
    <t>Доходы от продажи земельных участков, находящихся в государственной и муниципальной собственности</t>
  </si>
  <si>
    <t>000 11406000000000000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</si>
  <si>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</si>
  <si>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000 11406020100000430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</si>
  <si>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</si>
  <si>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КГС 11406025100000430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</si>
  <si>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</si>
  <si>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</si>
  <si>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</si>
  <si>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</si>
  <si>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</si>
  <si>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000 11633050100000140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</si>
  <si>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</si>
  <si>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</si>
  <si>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</si>
  <si>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</si>
  <si>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Прочие поступления от денежных взысканий (штрафов) и иных сумм в возмещение ущерба</t>
  </si>
  <si>
    <t>000 11690000000000140</t>
  </si>
  <si>
    <t>000 11690050100000140</t>
  </si>
  <si>
    <t>ПРОЧИЕ НЕНАЛОГОВЫЕ ДОХОДЫ</t>
  </si>
  <si>
    <t>000 11700000000000000</t>
  </si>
  <si>
    <t>Невыясненные поступления</t>
  </si>
  <si>
    <t>000 11701000000000180</t>
  </si>
  <si>
    <t>000 11701050100000180</t>
  </si>
  <si>
    <t>000 20215002000000150</t>
  </si>
  <si>
    <t>КГС 20215002100000150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</si>
  <si>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</si>
  <si>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</si>
  <si>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</si>
  <si>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</si>
  <si>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</si>
  <si>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КГС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</si>
  <si>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</si>
  <si>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</si>
  <si>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</si>
  <si>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КГС 20220216100000150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</si>
  <si>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</si>
  <si>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000 20225555000000150</t>
  </si>
  <si>
    <t>Субсидии бюджетам сельских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</si>
  <si>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КГС 20225555100000150</t>
  </si>
  <si>
    <t>Прочие субсидии</t>
  </si>
  <si>
    <t>000 20229999000000150</t>
  </si>
  <si>
    <t>Прочие субсидии бюджетам сельских поселений</t>
  </si>
  <si>
    <t>КГС 20229999100000150</t>
  </si>
  <si>
    <t>Субсидии бюджетам сельских поселений на реализацию проектов развития общественной инфраструктуры, основанных на местных инициативах</t>
  </si>
  <si>
    <t>КГС 20229999109000150</t>
  </si>
  <si>
    <t>Субвенции бюджетам на государственную регистрацию актов гражданского состояния</t>
  </si>
  <si>
    <t>000 20235930000000151</t>
  </si>
  <si>
    <t>Субвенции бюджетам сельских поселений на государственную регистрацию актов гражданского состояния</t>
  </si>
  <si>
    <t>КГС 20235930100000151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</si>
  <si>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</si>
  <si>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</si>
  <si>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</si>
  <si>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</si>
  <si>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КГС 20249999100000150</t>
  </si>
  <si>
    <t>БЕЗВОЗМЕЗДНЫЕ ПОСТУПЛЕНИЯ ОТ НЕГОСУДАРСТВЕННЫХ ОРГАНИЗАЦИЙ</t>
  </si>
  <si>
    <t>000 20400000000000150</t>
  </si>
  <si>
    <t>Безвозмездные поступления от негосударственных организаций в бюджеты сельских поселений</t>
  </si>
  <si>
    <t>000 20405000100000150</t>
  </si>
  <si>
    <t>Прочие безвозмездные поступления от негосударственных организаций в бюджеты сельских поселений</t>
  </si>
  <si>
    <t>КГС 20405099100000150</t>
  </si>
  <si>
    <t>239 11105035100000120</t>
  </si>
  <si>
    <t>Резервный фонд</t>
  </si>
  <si>
    <t xml:space="preserve">Непрограммное направление расходов (непрограммные мероприятия) </t>
  </si>
  <si>
    <t>Создание и использование средств резервного фонда администрации поселений Саракташского района</t>
  </si>
  <si>
    <t>Иные бюджетные ассигнования</t>
  </si>
  <si>
    <t>Резервные средства</t>
  </si>
  <si>
    <t>Другие общегосударстивенные вопросы</t>
  </si>
  <si>
    <t>Непрограмное направление расходов (непрограмные мероприятия)</t>
  </si>
  <si>
    <t>Членские взносы совет (ассоциации) муниципальных образований</t>
  </si>
  <si>
    <t xml:space="preserve">Иные бюджетные ассигнования </t>
  </si>
  <si>
    <t xml:space="preserve">Иные закупки товаров, работ и услуг для обеспечения государственных (муниципальных) нужд </t>
  </si>
  <si>
    <t>Муниципальная программа "Реализация муниципальной политики на территории муниципального образования Федоровский Первый сельсовет Саракташского района Оренбургской области на 2018-2024г"</t>
  </si>
  <si>
    <t> Муниципальная программа "Реализация муниципальной политики на территории муниципального образования Федоровский Первый сельсовет Саракташского района Оренбургской области на 2018-2024 годы"</t>
  </si>
  <si>
    <t>Муниципальная программа "Реализация муниципальной политики на территории муниципального образования Федоровский Первый сельсовет Саракташского района Оренбургской области на 2018-2024 годы"</t>
  </si>
  <si>
    <t>Резервные фонды</t>
  </si>
  <si>
    <t>Непрограммное направление расходов (непрограммные мероприятия).</t>
  </si>
  <si>
    <t>Уплата налогов, сборов и ины платежей</t>
  </si>
  <si>
    <t xml:space="preserve">Финансовое обеспечение мероприятий, направленных на развитие культуры на территории муниципального образования поселения </t>
  </si>
  <si>
    <t>Муниципальная программа "Реализация муниципальной политики на территории муниципального образования Федоровский Первый сельсовет Саракташского района Оренбургской области на 2019-2024 годы"</t>
  </si>
  <si>
    <t>Муниципальная программа "Реализация муниципальной политики на территории муниципального образования Федоровский Первый сельсовет Саракташского района Оренбургской области на 2018-204 годы"</t>
  </si>
  <si>
    <t>239 20216001100000150</t>
  </si>
  <si>
    <t>000 20216001000000150</t>
  </si>
  <si>
    <t>239 11715030100012150</t>
  </si>
  <si>
    <t>00011715030100000150</t>
  </si>
  <si>
    <t>00011715000000000150</t>
  </si>
  <si>
    <t>00011700000000000000</t>
  </si>
  <si>
    <t>Инициативные платежи, зачисляемые в бюджеты сельских поселений (средства, поступающие на благоустройство мест захоронения)</t>
  </si>
  <si>
    <t>Инициативные платежи, зачисляемые в бюджеты сельских поселений</t>
  </si>
  <si>
    <t>Инициативные платежи</t>
  </si>
  <si>
    <t>695П5S1401</t>
  </si>
  <si>
    <t xml:space="preserve">Приоритетный проект "Капитальный ремонт ограждения кладбища в деревне Сияльтугай, улица Светлая, 1А, Саракташского района, Оренбургской области" (Реализация инициативных проектов)
</t>
  </si>
  <si>
    <t xml:space="preserve">на 2021 год и на плановый период 2022-2023 г.г. </t>
  </si>
  <si>
    <t>Код источника финансирования по КИВФ,КИВнФ</t>
  </si>
  <si>
    <t>Наименование показателя</t>
  </si>
  <si>
    <t>2021 год</t>
  </si>
  <si>
    <t>2022 год</t>
  </si>
  <si>
    <t>2023 год</t>
  </si>
  <si>
    <t>Всего источников финансирования дефицитов бюджетов</t>
  </si>
  <si>
    <t>Поступление доходов в местный бюджет по кодам видов доходов, подвидов доходов на 2021 год и на плановый период 2022, 2023 годов</t>
  </si>
  <si>
    <t>Распределение бюджетных ассигнований местного бюджета на 2021 год  и на плановый период 2022 и 2023 года по разделам, подразделам расходов классификации расходов бюджета</t>
  </si>
  <si>
    <t xml:space="preserve">Наименование расходов </t>
  </si>
  <si>
    <t>01</t>
  </si>
  <si>
    <t>00</t>
  </si>
  <si>
    <t>02</t>
  </si>
  <si>
    <t>04</t>
  </si>
  <si>
    <t>06</t>
  </si>
  <si>
    <t>11</t>
  </si>
  <si>
    <t>13</t>
  </si>
  <si>
    <t>03</t>
  </si>
  <si>
    <t>10</t>
  </si>
  <si>
    <t>09</t>
  </si>
  <si>
    <t>05</t>
  </si>
  <si>
    <t>08</t>
  </si>
  <si>
    <t>Приложение № 6</t>
  </si>
  <si>
    <t>Распределение бюджетных ассигнований местного бюджета по разделам, подразделам, целевым статьям (муниципальным программам Федоровского Первого сельсовета и неропграммным направлениям деятельности), группам и подгруппам видов расходов классификации расходов бюджета на 2021 год и на плановый период 2022 и 2023 годов</t>
  </si>
  <si>
    <t>ВЕДОМСТВЕННАЯ СТРУКТУРА РАСХОДОВ МЕСТНОГО БЮДЖЕТА НА 2021 ГОД И ПЛАНОВЫЙ ПЕРИОД 2022, 2023 ГОДОВ</t>
  </si>
  <si>
    <t>ВЕД</t>
  </si>
  <si>
    <t>ЦСР</t>
  </si>
  <si>
    <t>ВР</t>
  </si>
  <si>
    <t>239 20215001100000150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</si>
  <si>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</si>
  <si>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</si>
  <si>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</si>
  <si>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на выравнивание бюджетной обеспеченности из бюджетов муниципальных районов</t>
  </si>
  <si>
    <t>Закупка энергетических ресурсов</t>
  </si>
  <si>
    <t>Подпрограмма "Осуществление деятельности аппарата управления"</t>
  </si>
  <si>
    <t xml:space="preserve">Прочая закупка товаров, работ и услуг </t>
  </si>
  <si>
    <t>Закупка товаров, работ, услуг в целях капитального ремонта государственного (муниципального) имущества</t>
  </si>
  <si>
    <t>Подпрогамма "Осуществление деятельности аппарата управления"</t>
  </si>
  <si>
    <t>239 20249999100000150</t>
  </si>
  <si>
    <t>Итого</t>
  </si>
  <si>
    <t>000 20235118100000150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</si>
  <si>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</si>
  <si>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Финансирование социально значимых мероприятий</t>
  </si>
  <si>
    <t>Приложение № 9</t>
  </si>
  <si>
    <t>к решению Совета депутатов</t>
  </si>
  <si>
    <t>Федоровского первого сельсовета</t>
  </si>
  <si>
    <t>от 25 декабря 2020 года № 16</t>
  </si>
  <si>
    <t>РАСПРЕДЕЛЕНИЕ БЮДЖЕТНЫХ АССИГНОВАНИЙ МЕСТНОГО БЮДЖЕТА ПО ЦЕЛЕВЫМ СТАТЬЯМ, МУНИЦИПАЛЬНЫМ ПРОГРАММАМ ФЕДОРОВСКОГО ПЕРВОГО СЕЛЬСОВЕТА И НЕПРОГРАММНЫМ  НАПРАВЛЕНИЯМ ДЕЯТЕЛЬНОСТИ), РАЗДЕЛАМ, ПОДРАЗДЕЛАМ, ГРУППАМ И  ПОДГРУППАМ ВИДОВ РАСХОДОВ КЛАССИФИКАЦИИ РАСХОДОВ НА 2021 ГОД И НА ПЛАНОВЫЙ ПЕРИОД 2022 И 2023 ГОДА</t>
  </si>
  <si>
    <t>6900000000</t>
  </si>
  <si>
    <t>6910000000</t>
  </si>
  <si>
    <t>6910010010</t>
  </si>
  <si>
    <t>000</t>
  </si>
  <si>
    <t>120</t>
  </si>
  <si>
    <t>6910010020</t>
  </si>
  <si>
    <t>Иные закупки товаров, работ и услуг для обеспечения государственных (муниципальных) нужд</t>
  </si>
  <si>
    <t>240</t>
  </si>
  <si>
    <t>540</t>
  </si>
  <si>
    <t>6910010080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</si>
  <si>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</si>
  <si>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6910015010</t>
  </si>
  <si>
    <t>6920000000</t>
  </si>
  <si>
    <t>Осуществление первичного воинского учета на территориях, где отсутствуют военные комиссариаты</t>
  </si>
  <si>
    <t>6920051180</t>
  </si>
  <si>
    <t>6930000000</t>
  </si>
  <si>
    <t>6930095020</t>
  </si>
  <si>
    <t>Защита населения и территории от чрезвычайных ситуаций природного и техногенного характера, пожарная безопасность</t>
  </si>
  <si>
    <t>6940000000</t>
  </si>
  <si>
    <t>Содержание и ремонт, капитальный ремонт автомобильных дорог общего пользования и искусственных сооружений на них</t>
  </si>
  <si>
    <t>6940095280</t>
  </si>
  <si>
    <t>6950000000</t>
  </si>
  <si>
    <t>6950095310</t>
  </si>
  <si>
    <t>Реализация инициативных проектов (Приоритетный проект "Капитальный ремонт ограждения кладбища в деревне Сияльтугай, улица Светлая, 1А, Саракташского района, Оренбургской области")</t>
  </si>
  <si>
    <t>695П500000</t>
  </si>
  <si>
    <t>6960000000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</si>
  <si>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</si>
  <si>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6960075080</t>
  </si>
  <si>
    <t>6960095220</t>
  </si>
  <si>
    <t>Непрограммное направление расходов (непрограммные мероприятия)</t>
  </si>
  <si>
    <t>7700000000</t>
  </si>
  <si>
    <t>7700000040</t>
  </si>
  <si>
    <t>870</t>
  </si>
  <si>
    <t>Членские взносы в Совет (ассоциацию) муниципальных образований</t>
  </si>
  <si>
    <t>7700095100</t>
  </si>
  <si>
    <t>850</t>
  </si>
  <si>
    <t>Повышение заработной платы работников муниципальных учреждений культуры</t>
  </si>
  <si>
    <t>от 23.06.2021 года № 35</t>
  </si>
  <si>
    <t>Приложение 5 к решению советадепутатов Федоровского Первого сельсовета           от 23.06.2021 года № 35</t>
  </si>
  <si>
    <t xml:space="preserve">Федоровского Первого сельсовета </t>
  </si>
  <si>
    <t xml:space="preserve">к решению совета депутатов  </t>
  </si>
  <si>
    <t>Приложение № 9 к решению совета депутатов Федоровского Первого сельсовета от 23.06.2021 года № 35</t>
  </si>
</sst>
</file>

<file path=xl/styles.xml><?xml version="1.0" encoding="utf-8"?>
<styleSheet xmlns="http://schemas.openxmlformats.org/spreadsheetml/2006/main">
  <numFmts count="12">
    <numFmt numFmtId="172" formatCode="0000000000"/>
    <numFmt numFmtId="173" formatCode="000"/>
    <numFmt numFmtId="174" formatCode="00"/>
    <numFmt numFmtId="176" formatCode="\2\3\9"/>
    <numFmt numFmtId="178" formatCode="#,##0.00;[Red]#,##0.00"/>
    <numFmt numFmtId="179" formatCode="#,##0.0"/>
    <numFmt numFmtId="185" formatCode="&quot;&quot;#000"/>
    <numFmt numFmtId="186" formatCode="&quot;&quot;###,##0.00"/>
    <numFmt numFmtId="188" formatCode="\2\3\9\20\2\2\9\9\9\9\100000\1\50"/>
    <numFmt numFmtId="189" formatCode="000\20\2\2\9\9\9\9000000\1\50"/>
    <numFmt numFmtId="190" formatCode="000\20\2\20000000000\1\50"/>
    <numFmt numFmtId="193" formatCode="#,##0.00;[Red]\-#,##0.00;0.00"/>
  </numFmts>
  <fonts count="3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b/>
      <sz val="14"/>
      <name val="Arial Cyr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Arial"/>
      <charset val="204"/>
    </font>
    <font>
      <b/>
      <sz val="8"/>
      <name val="Arial"/>
      <charset val="204"/>
    </font>
    <font>
      <sz val="9"/>
      <name val="Arial"/>
      <family val="2"/>
      <charset val="204"/>
    </font>
    <font>
      <sz val="8"/>
      <name val="Arial"/>
      <charset val="204"/>
    </font>
    <font>
      <sz val="8"/>
      <name val="Arial"/>
      <family val="2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</borders>
  <cellStyleXfs count="12">
    <xf numFmtId="0" fontId="0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</cellStyleXfs>
  <cellXfs count="303">
    <xf numFmtId="0" fontId="0" fillId="0" borderId="0" xfId="0"/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28" fillId="0" borderId="1" xfId="0" applyFont="1" applyBorder="1" applyAlignment="1">
      <alignment horizontal="right" vertical="center" wrapText="1"/>
    </xf>
    <xf numFmtId="0" fontId="28" fillId="0" borderId="3" xfId="0" applyFont="1" applyBorder="1" applyAlignment="1">
      <alignment horizontal="justify" vertical="center" wrapText="1"/>
    </xf>
    <xf numFmtId="0" fontId="28" fillId="0" borderId="4" xfId="0" applyFont="1" applyBorder="1" applyAlignment="1">
      <alignment horizontal="right" vertical="center"/>
    </xf>
    <xf numFmtId="0" fontId="27" fillId="0" borderId="5" xfId="0" applyFont="1" applyBorder="1" applyAlignment="1">
      <alignment horizontal="justify" vertical="center"/>
    </xf>
    <xf numFmtId="0" fontId="27" fillId="0" borderId="6" xfId="0" applyFont="1" applyBorder="1" applyAlignment="1">
      <alignment horizontal="right" vertical="center"/>
    </xf>
    <xf numFmtId="0" fontId="27" fillId="0" borderId="3" xfId="0" applyFont="1" applyBorder="1" applyAlignment="1">
      <alignment horizontal="right" vertical="center"/>
    </xf>
    <xf numFmtId="0" fontId="27" fillId="0" borderId="4" xfId="0" applyFont="1" applyBorder="1" applyAlignment="1">
      <alignment horizontal="right" vertical="center"/>
    </xf>
    <xf numFmtId="0" fontId="29" fillId="0" borderId="2" xfId="0" applyFont="1" applyBorder="1" applyAlignment="1">
      <alignment horizontal="justify" vertical="center" wrapText="1"/>
    </xf>
    <xf numFmtId="0" fontId="28" fillId="0" borderId="4" xfId="0" applyFont="1" applyBorder="1" applyAlignment="1">
      <alignment vertical="center"/>
    </xf>
    <xf numFmtId="0" fontId="27" fillId="0" borderId="0" xfId="0" applyFont="1"/>
    <xf numFmtId="0" fontId="27" fillId="0" borderId="0" xfId="0" applyFont="1" applyAlignment="1">
      <alignment vertical="top"/>
    </xf>
    <xf numFmtId="0" fontId="27" fillId="0" borderId="5" xfId="0" applyFont="1" applyBorder="1" applyAlignment="1">
      <alignment vertical="top"/>
    </xf>
    <xf numFmtId="0" fontId="30" fillId="0" borderId="0" xfId="0" applyFont="1" applyAlignment="1">
      <alignment vertical="top"/>
    </xf>
    <xf numFmtId="0" fontId="28" fillId="0" borderId="4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3" xfId="0" applyFont="1" applyBorder="1" applyAlignment="1">
      <alignment vertical="center" wrapText="1"/>
    </xf>
    <xf numFmtId="4" fontId="27" fillId="0" borderId="6" xfId="0" applyNumberFormat="1" applyFont="1" applyBorder="1" applyAlignment="1">
      <alignment horizontal="right" vertical="center"/>
    </xf>
    <xf numFmtId="4" fontId="28" fillId="0" borderId="3" xfId="0" applyNumberFormat="1" applyFont="1" applyBorder="1" applyAlignment="1">
      <alignment horizontal="right" vertical="center"/>
    </xf>
    <xf numFmtId="4" fontId="28" fillId="0" borderId="6" xfId="0" applyNumberFormat="1" applyFont="1" applyBorder="1" applyAlignment="1">
      <alignment horizontal="right" vertical="center"/>
    </xf>
    <xf numFmtId="0" fontId="27" fillId="0" borderId="3" xfId="0" applyFont="1" applyBorder="1" applyAlignment="1">
      <alignment vertical="center" wrapText="1"/>
    </xf>
    <xf numFmtId="4" fontId="27" fillId="0" borderId="3" xfId="0" applyNumberFormat="1" applyFont="1" applyBorder="1" applyAlignment="1">
      <alignment horizontal="right" vertical="center"/>
    </xf>
    <xf numFmtId="4" fontId="27" fillId="0" borderId="13" xfId="0" applyNumberFormat="1" applyFont="1" applyBorder="1" applyAlignment="1">
      <alignment horizontal="right" vertical="center"/>
    </xf>
    <xf numFmtId="4" fontId="28" fillId="0" borderId="13" xfId="0" applyNumberFormat="1" applyFont="1" applyBorder="1" applyAlignment="1">
      <alignment horizontal="right" vertical="center"/>
    </xf>
    <xf numFmtId="0" fontId="27" fillId="0" borderId="46" xfId="0" applyFont="1" applyBorder="1" applyAlignment="1">
      <alignment vertical="center" wrapText="1"/>
    </xf>
    <xf numFmtId="0" fontId="28" fillId="0" borderId="46" xfId="0" applyFont="1" applyBorder="1" applyAlignment="1">
      <alignment vertical="center" wrapText="1"/>
    </xf>
    <xf numFmtId="0" fontId="27" fillId="0" borderId="14" xfId="0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4" fontId="27" fillId="0" borderId="7" xfId="0" applyNumberFormat="1" applyFont="1" applyBorder="1" applyAlignment="1">
      <alignment horizontal="right" vertical="center"/>
    </xf>
    <xf numFmtId="4" fontId="27" fillId="0" borderId="9" xfId="0" applyNumberFormat="1" applyFont="1" applyBorder="1" applyAlignment="1">
      <alignment horizontal="right" vertical="center"/>
    </xf>
    <xf numFmtId="4" fontId="27" fillId="0" borderId="10" xfId="0" applyNumberFormat="1" applyFont="1" applyBorder="1" applyAlignment="1">
      <alignment horizontal="right" vertical="center"/>
    </xf>
    <xf numFmtId="0" fontId="28" fillId="0" borderId="11" xfId="0" applyFont="1" applyBorder="1" applyAlignment="1">
      <alignment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4" fontId="28" fillId="0" borderId="1" xfId="0" applyNumberFormat="1" applyFont="1" applyBorder="1" applyAlignment="1">
      <alignment horizontal="right" vertical="center"/>
    </xf>
    <xf numFmtId="172" fontId="28" fillId="0" borderId="6" xfId="0" applyNumberFormat="1" applyFont="1" applyBorder="1" applyAlignment="1">
      <alignment horizontal="right" vertical="center" wrapText="1"/>
    </xf>
    <xf numFmtId="173" fontId="28" fillId="0" borderId="3" xfId="0" applyNumberFormat="1" applyFont="1" applyBorder="1" applyAlignment="1">
      <alignment horizontal="right" vertical="center" wrapText="1"/>
    </xf>
    <xf numFmtId="173" fontId="27" fillId="0" borderId="3" xfId="0" applyNumberFormat="1" applyFont="1" applyBorder="1" applyAlignment="1">
      <alignment horizontal="right" vertical="center" wrapText="1"/>
    </xf>
    <xf numFmtId="173" fontId="27" fillId="0" borderId="14" xfId="0" applyNumberFormat="1" applyFont="1" applyBorder="1" applyAlignment="1">
      <alignment horizontal="right" vertical="center" wrapText="1"/>
    </xf>
    <xf numFmtId="173" fontId="27" fillId="0" borderId="10" xfId="0" applyNumberFormat="1" applyFont="1" applyBorder="1" applyAlignment="1">
      <alignment horizontal="right" vertical="center" wrapText="1"/>
    </xf>
    <xf numFmtId="172" fontId="27" fillId="0" borderId="6" xfId="0" applyNumberFormat="1" applyFont="1" applyBorder="1" applyAlignment="1">
      <alignment horizontal="right" vertical="center" wrapText="1"/>
    </xf>
    <xf numFmtId="172" fontId="27" fillId="0" borderId="15" xfId="0" applyNumberFormat="1" applyFont="1" applyBorder="1" applyAlignment="1">
      <alignment horizontal="right" vertical="center" wrapText="1"/>
    </xf>
    <xf numFmtId="172" fontId="27" fillId="0" borderId="9" xfId="0" applyNumberFormat="1" applyFont="1" applyBorder="1" applyAlignment="1">
      <alignment horizontal="right" vertical="center" wrapText="1"/>
    </xf>
    <xf numFmtId="174" fontId="28" fillId="0" borderId="13" xfId="0" applyNumberFormat="1" applyFont="1" applyBorder="1" applyAlignment="1">
      <alignment horizontal="right" vertical="center" wrapText="1"/>
    </xf>
    <xf numFmtId="174" fontId="28" fillId="0" borderId="6" xfId="0" applyNumberFormat="1" applyFont="1" applyBorder="1" applyAlignment="1">
      <alignment horizontal="right" vertical="center" wrapText="1"/>
    </xf>
    <xf numFmtId="174" fontId="27" fillId="0" borderId="13" xfId="0" applyNumberFormat="1" applyFont="1" applyBorder="1" applyAlignment="1">
      <alignment horizontal="right" vertical="center" wrapText="1"/>
    </xf>
    <xf numFmtId="174" fontId="27" fillId="0" borderId="6" xfId="0" applyNumberFormat="1" applyFont="1" applyBorder="1" applyAlignment="1">
      <alignment horizontal="right" vertical="center" wrapText="1"/>
    </xf>
    <xf numFmtId="174" fontId="27" fillId="0" borderId="0" xfId="0" applyNumberFormat="1" applyFont="1" applyAlignment="1">
      <alignment horizontal="right" vertical="center" wrapText="1"/>
    </xf>
    <xf numFmtId="174" fontId="27" fillId="0" borderId="15" xfId="0" applyNumberFormat="1" applyFont="1" applyBorder="1" applyAlignment="1">
      <alignment horizontal="right" vertical="center" wrapText="1"/>
    </xf>
    <xf numFmtId="174" fontId="27" fillId="0" borderId="7" xfId="0" applyNumberFormat="1" applyFont="1" applyBorder="1" applyAlignment="1">
      <alignment horizontal="right" vertical="center" wrapText="1"/>
    </xf>
    <xf numFmtId="174" fontId="27" fillId="0" borderId="9" xfId="0" applyNumberFormat="1" applyFont="1" applyBorder="1" applyAlignment="1">
      <alignment horizontal="right" vertical="center" wrapText="1"/>
    </xf>
    <xf numFmtId="174" fontId="28" fillId="0" borderId="4" xfId="0" applyNumberFormat="1" applyFont="1" applyBorder="1" applyAlignment="1">
      <alignment horizontal="right" vertical="center"/>
    </xf>
    <xf numFmtId="174" fontId="28" fillId="0" borderId="13" xfId="0" applyNumberFormat="1" applyFont="1" applyBorder="1" applyAlignment="1">
      <alignment horizontal="right" vertical="center"/>
    </xf>
    <xf numFmtId="174" fontId="28" fillId="0" borderId="6" xfId="0" applyNumberFormat="1" applyFont="1" applyBorder="1" applyAlignment="1">
      <alignment horizontal="right" vertical="center"/>
    </xf>
    <xf numFmtId="174" fontId="27" fillId="0" borderId="13" xfId="0" applyNumberFormat="1" applyFont="1" applyBorder="1" applyAlignment="1">
      <alignment horizontal="right" vertical="center"/>
    </xf>
    <xf numFmtId="174" fontId="27" fillId="0" borderId="6" xfId="0" applyNumberFormat="1" applyFont="1" applyBorder="1" applyAlignment="1">
      <alignment horizontal="right" vertical="center"/>
    </xf>
    <xf numFmtId="174" fontId="27" fillId="0" borderId="4" xfId="0" applyNumberFormat="1" applyFont="1" applyBorder="1" applyAlignment="1">
      <alignment horizontal="right" vertical="center"/>
    </xf>
    <xf numFmtId="174" fontId="27" fillId="0" borderId="15" xfId="0" applyNumberFormat="1" applyFont="1" applyBorder="1" applyAlignment="1">
      <alignment horizontal="right" vertical="center"/>
    </xf>
    <xf numFmtId="174" fontId="27" fillId="0" borderId="16" xfId="0" applyNumberFormat="1" applyFont="1" applyBorder="1" applyAlignment="1">
      <alignment horizontal="right" vertical="center"/>
    </xf>
    <xf numFmtId="174" fontId="28" fillId="3" borderId="13" xfId="0" applyNumberFormat="1" applyFont="1" applyFill="1" applyBorder="1" applyAlignment="1">
      <alignment horizontal="right" vertical="center"/>
    </xf>
    <xf numFmtId="174" fontId="28" fillId="3" borderId="6" xfId="0" applyNumberFormat="1" applyFont="1" applyFill="1" applyBorder="1" applyAlignment="1">
      <alignment horizontal="right" vertical="center"/>
    </xf>
    <xf numFmtId="174" fontId="27" fillId="3" borderId="13" xfId="0" applyNumberFormat="1" applyFont="1" applyFill="1" applyBorder="1" applyAlignment="1">
      <alignment horizontal="right" vertical="center"/>
    </xf>
    <xf numFmtId="174" fontId="27" fillId="3" borderId="6" xfId="0" applyNumberFormat="1" applyFont="1" applyFill="1" applyBorder="1" applyAlignment="1">
      <alignment horizontal="right" vertical="center"/>
    </xf>
    <xf numFmtId="174" fontId="27" fillId="3" borderId="4" xfId="0" applyNumberFormat="1" applyFont="1" applyFill="1" applyBorder="1" applyAlignment="1">
      <alignment horizontal="right" vertical="center"/>
    </xf>
    <xf numFmtId="172" fontId="28" fillId="0" borderId="4" xfId="0" applyNumberFormat="1" applyFont="1" applyBorder="1" applyAlignment="1">
      <alignment horizontal="right" vertical="center"/>
    </xf>
    <xf numFmtId="172" fontId="28" fillId="0" borderId="6" xfId="0" applyNumberFormat="1" applyFont="1" applyBorder="1" applyAlignment="1">
      <alignment horizontal="right" vertical="center"/>
    </xf>
    <xf numFmtId="172" fontId="27" fillId="0" borderId="6" xfId="0" applyNumberFormat="1" applyFont="1" applyBorder="1" applyAlignment="1">
      <alignment horizontal="right" vertical="center"/>
    </xf>
    <xf numFmtId="172" fontId="29" fillId="0" borderId="4" xfId="0" applyNumberFormat="1" applyFont="1" applyBorder="1" applyAlignment="1">
      <alignment horizontal="right" vertical="center"/>
    </xf>
    <xf numFmtId="172" fontId="29" fillId="0" borderId="3" xfId="0" applyNumberFormat="1" applyFont="1" applyBorder="1" applyAlignment="1">
      <alignment horizontal="right" vertical="center"/>
    </xf>
    <xf numFmtId="172" fontId="29" fillId="0" borderId="0" xfId="0" applyNumberFormat="1" applyFont="1" applyAlignment="1">
      <alignment horizontal="right" vertical="center"/>
    </xf>
    <xf numFmtId="172" fontId="29" fillId="0" borderId="2" xfId="0" applyNumberFormat="1" applyFont="1" applyBorder="1" applyAlignment="1">
      <alignment horizontal="right" vertical="center"/>
    </xf>
    <xf numFmtId="172" fontId="28" fillId="3" borderId="6" xfId="0" applyNumberFormat="1" applyFont="1" applyFill="1" applyBorder="1" applyAlignment="1">
      <alignment horizontal="right" vertical="center"/>
    </xf>
    <xf numFmtId="172" fontId="27" fillId="3" borderId="6" xfId="0" applyNumberFormat="1" applyFont="1" applyFill="1" applyBorder="1" applyAlignment="1">
      <alignment horizontal="right" vertical="center"/>
    </xf>
    <xf numFmtId="172" fontId="27" fillId="0" borderId="4" xfId="0" applyNumberFormat="1" applyFont="1" applyBorder="1" applyAlignment="1">
      <alignment horizontal="right" vertical="center"/>
    </xf>
    <xf numFmtId="173" fontId="28" fillId="0" borderId="4" xfId="0" applyNumberFormat="1" applyFont="1" applyBorder="1" applyAlignment="1">
      <alignment horizontal="right" vertical="center"/>
    </xf>
    <xf numFmtId="173" fontId="28" fillId="0" borderId="3" xfId="0" applyNumberFormat="1" applyFont="1" applyBorder="1" applyAlignment="1">
      <alignment horizontal="right" vertical="center"/>
    </xf>
    <xf numFmtId="173" fontId="27" fillId="0" borderId="3" xfId="0" applyNumberFormat="1" applyFont="1" applyBorder="1" applyAlignment="1">
      <alignment horizontal="right" vertical="center"/>
    </xf>
    <xf numFmtId="173" fontId="27" fillId="0" borderId="4" xfId="0" applyNumberFormat="1" applyFont="1" applyBorder="1" applyAlignment="1">
      <alignment horizontal="right" vertical="center"/>
    </xf>
    <xf numFmtId="173" fontId="28" fillId="3" borderId="3" xfId="0" applyNumberFormat="1" applyFont="1" applyFill="1" applyBorder="1" applyAlignment="1">
      <alignment horizontal="right" vertical="center"/>
    </xf>
    <xf numFmtId="173" fontId="27" fillId="3" borderId="3" xfId="0" applyNumberFormat="1" applyFont="1" applyFill="1" applyBorder="1" applyAlignment="1">
      <alignment horizontal="right" vertical="center"/>
    </xf>
    <xf numFmtId="173" fontId="27" fillId="3" borderId="4" xfId="0" applyNumberFormat="1" applyFont="1" applyFill="1" applyBorder="1" applyAlignment="1">
      <alignment horizontal="right" vertical="center"/>
    </xf>
    <xf numFmtId="4" fontId="28" fillId="0" borderId="4" xfId="0" applyNumberFormat="1" applyFont="1" applyBorder="1" applyAlignment="1">
      <alignment horizontal="right" vertical="center"/>
    </xf>
    <xf numFmtId="4" fontId="27" fillId="0" borderId="4" xfId="0" applyNumberFormat="1" applyFont="1" applyBorder="1" applyAlignment="1">
      <alignment horizontal="right" vertical="center"/>
    </xf>
    <xf numFmtId="4" fontId="28" fillId="3" borderId="4" xfId="0" applyNumberFormat="1" applyFont="1" applyFill="1" applyBorder="1" applyAlignment="1">
      <alignment horizontal="right" vertical="center"/>
    </xf>
    <xf numFmtId="4" fontId="27" fillId="3" borderId="4" xfId="0" applyNumberFormat="1" applyFont="1" applyFill="1" applyBorder="1" applyAlignment="1">
      <alignment horizontal="right" vertical="center"/>
    </xf>
    <xf numFmtId="176" fontId="28" fillId="0" borderId="4" xfId="0" applyNumberFormat="1" applyFont="1" applyBorder="1" applyAlignment="1">
      <alignment horizontal="right" vertical="center" wrapText="1"/>
    </xf>
    <xf numFmtId="176" fontId="27" fillId="0" borderId="4" xfId="0" applyNumberFormat="1" applyFont="1" applyBorder="1" applyAlignment="1">
      <alignment horizontal="right" vertical="center" wrapText="1"/>
    </xf>
    <xf numFmtId="176" fontId="27" fillId="0" borderId="5" xfId="0" applyNumberFormat="1" applyFont="1" applyBorder="1" applyAlignment="1">
      <alignment horizontal="right" vertical="center" wrapText="1"/>
    </xf>
    <xf numFmtId="176" fontId="27" fillId="0" borderId="8" xfId="0" applyNumberFormat="1" applyFont="1" applyBorder="1" applyAlignment="1">
      <alignment horizontal="right" vertical="center" wrapText="1"/>
    </xf>
    <xf numFmtId="0" fontId="28" fillId="0" borderId="6" xfId="0" applyFont="1" applyBorder="1" applyAlignment="1">
      <alignment horizontal="right" vertical="center"/>
    </xf>
    <xf numFmtId="0" fontId="28" fillId="0" borderId="3" xfId="0" applyFont="1" applyBorder="1" applyAlignment="1">
      <alignment horizontal="right" vertical="center"/>
    </xf>
    <xf numFmtId="0" fontId="2" fillId="0" borderId="0" xfId="1"/>
    <xf numFmtId="0" fontId="3" fillId="0" borderId="0" xfId="1" applyFont="1" applyAlignment="1"/>
    <xf numFmtId="0" fontId="4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0" fontId="6" fillId="0" borderId="17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top" wrapText="1"/>
    </xf>
    <xf numFmtId="0" fontId="5" fillId="0" borderId="16" xfId="1" applyFont="1" applyBorder="1"/>
    <xf numFmtId="49" fontId="5" fillId="0" borderId="16" xfId="1" applyNumberFormat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justify" vertical="center"/>
    </xf>
    <xf numFmtId="3" fontId="5" fillId="0" borderId="16" xfId="1" applyNumberFormat="1" applyFont="1" applyBorder="1"/>
    <xf numFmtId="49" fontId="7" fillId="0" borderId="16" xfId="1" applyNumberFormat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justify" vertical="center" wrapText="1"/>
    </xf>
    <xf numFmtId="178" fontId="3" fillId="0" borderId="16" xfId="1" applyNumberFormat="1" applyFont="1" applyBorder="1"/>
    <xf numFmtId="3" fontId="3" fillId="0" borderId="16" xfId="1" applyNumberFormat="1" applyFont="1" applyBorder="1"/>
    <xf numFmtId="178" fontId="3" fillId="0" borderId="16" xfId="1" applyNumberFormat="1" applyFont="1" applyFill="1" applyBorder="1"/>
    <xf numFmtId="3" fontId="3" fillId="0" borderId="16" xfId="1" applyNumberFormat="1" applyFont="1" applyFill="1" applyBorder="1"/>
    <xf numFmtId="0" fontId="8" fillId="0" borderId="16" xfId="1" applyFont="1" applyFill="1" applyBorder="1" applyAlignment="1">
      <alignment horizontal="justify" vertical="center"/>
    </xf>
    <xf numFmtId="178" fontId="5" fillId="0" borderId="16" xfId="1" applyNumberFormat="1" applyFont="1" applyFill="1" applyBorder="1"/>
    <xf numFmtId="3" fontId="5" fillId="0" borderId="16" xfId="1" applyNumberFormat="1" applyFont="1" applyFill="1" applyBorder="1"/>
    <xf numFmtId="49" fontId="9" fillId="0" borderId="16" xfId="1" applyNumberFormat="1" applyFont="1" applyFill="1" applyBorder="1" applyAlignment="1">
      <alignment horizontal="center" vertical="center"/>
    </xf>
    <xf numFmtId="0" fontId="9" fillId="0" borderId="16" xfId="1" applyFont="1" applyFill="1" applyBorder="1" applyAlignment="1">
      <alignment horizontal="justify" vertical="center"/>
    </xf>
    <xf numFmtId="0" fontId="10" fillId="0" borderId="0" xfId="1" applyFont="1"/>
    <xf numFmtId="179" fontId="3" fillId="0" borderId="16" xfId="1" applyNumberFormat="1" applyFont="1" applyFill="1" applyBorder="1" applyAlignment="1">
      <alignment horizontal="justify" vertical="top" wrapText="1"/>
    </xf>
    <xf numFmtId="0" fontId="11" fillId="0" borderId="0" xfId="1" applyFont="1"/>
    <xf numFmtId="0" fontId="5" fillId="0" borderId="16" xfId="1" applyFont="1" applyFill="1" applyBorder="1" applyAlignment="1">
      <alignment horizontal="justify" vertical="center" wrapText="1"/>
    </xf>
    <xf numFmtId="49" fontId="3" fillId="2" borderId="16" xfId="1" applyNumberFormat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justify" vertical="center"/>
    </xf>
    <xf numFmtId="0" fontId="2" fillId="0" borderId="0" xfId="1" applyFont="1"/>
    <xf numFmtId="49" fontId="3" fillId="0" borderId="16" xfId="1" applyNumberFormat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justify" vertical="center"/>
    </xf>
    <xf numFmtId="49" fontId="5" fillId="2" borderId="16" xfId="1" applyNumberFormat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justify" vertical="center"/>
    </xf>
    <xf numFmtId="49" fontId="9" fillId="0" borderId="16" xfId="1" applyNumberFormat="1" applyFont="1" applyFill="1" applyBorder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16" xfId="1" applyNumberFormat="1" applyFont="1" applyBorder="1" applyAlignment="1">
      <alignment horizontal="center" vertical="center" wrapText="1"/>
    </xf>
    <xf numFmtId="0" fontId="5" fillId="0" borderId="16" xfId="1" applyNumberFormat="1" applyFont="1" applyBorder="1" applyAlignment="1">
      <alignment horizontal="center" vertical="center"/>
    </xf>
    <xf numFmtId="0" fontId="5" fillId="0" borderId="16" xfId="1" applyFont="1" applyBorder="1" applyAlignment="1">
      <alignment horizontal="justify" vertical="center" wrapText="1"/>
    </xf>
    <xf numFmtId="2" fontId="3" fillId="0" borderId="16" xfId="1" applyNumberFormat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top" wrapText="1"/>
    </xf>
    <xf numFmtId="0" fontId="3" fillId="0" borderId="16" xfId="1" applyFont="1" applyBorder="1" applyAlignment="1">
      <alignment horizontal="justify" vertical="center" wrapText="1"/>
    </xf>
    <xf numFmtId="0" fontId="3" fillId="0" borderId="0" xfId="1" applyFont="1" applyAlignment="1">
      <alignment horizontal="center" vertical="top" wrapText="1"/>
    </xf>
    <xf numFmtId="0" fontId="3" fillId="0" borderId="0" xfId="1" applyFont="1" applyAlignment="1">
      <alignment horizontal="justify" vertical="top" wrapText="1"/>
    </xf>
    <xf numFmtId="3" fontId="3" fillId="0" borderId="0" xfId="1" applyNumberFormat="1" applyFont="1" applyAlignment="1">
      <alignment horizontal="right" wrapText="1"/>
    </xf>
    <xf numFmtId="3" fontId="5" fillId="0" borderId="0" xfId="1" applyNumberFormat="1" applyFont="1" applyAlignment="1">
      <alignment horizontal="right" wrapText="1"/>
    </xf>
    <xf numFmtId="3" fontId="2" fillId="0" borderId="0" xfId="1" applyNumberFormat="1" applyAlignment="1">
      <alignment horizontal="right"/>
    </xf>
    <xf numFmtId="0" fontId="3" fillId="0" borderId="0" xfId="1" applyFont="1" applyFill="1" applyAlignment="1"/>
    <xf numFmtId="0" fontId="27" fillId="0" borderId="0" xfId="0" applyFont="1" applyAlignment="1">
      <alignment horizontal="right" vertical="center"/>
    </xf>
    <xf numFmtId="0" fontId="14" fillId="0" borderId="0" xfId="6"/>
    <xf numFmtId="0" fontId="13" fillId="0" borderId="18" xfId="6" applyFont="1" applyFill="1" applyBorder="1" applyAlignment="1">
      <alignment horizontal="left" vertical="top" wrapText="1"/>
    </xf>
    <xf numFmtId="185" fontId="13" fillId="0" borderId="19" xfId="6" applyNumberFormat="1" applyFont="1" applyFill="1" applyBorder="1" applyAlignment="1">
      <alignment horizontal="center" wrapText="1"/>
    </xf>
    <xf numFmtId="0" fontId="13" fillId="0" borderId="18" xfId="6" applyFont="1" applyFill="1" applyBorder="1" applyAlignment="1">
      <alignment horizontal="center" wrapText="1"/>
    </xf>
    <xf numFmtId="186" fontId="13" fillId="0" borderId="18" xfId="6" applyNumberFormat="1" applyFont="1" applyFill="1" applyBorder="1" applyAlignment="1">
      <alignment horizontal="right" wrapText="1"/>
    </xf>
    <xf numFmtId="0" fontId="14" fillId="0" borderId="0" xfId="6" applyFill="1"/>
    <xf numFmtId="0" fontId="13" fillId="0" borderId="18" xfId="6" applyFont="1" applyBorder="1" applyAlignment="1">
      <alignment horizontal="left" vertical="top" wrapText="1"/>
    </xf>
    <xf numFmtId="185" fontId="13" fillId="0" borderId="19" xfId="6" applyNumberFormat="1" applyFont="1" applyBorder="1" applyAlignment="1">
      <alignment horizontal="center" wrapText="1"/>
    </xf>
    <xf numFmtId="0" fontId="13" fillId="0" borderId="18" xfId="6" applyFont="1" applyBorder="1" applyAlignment="1">
      <alignment horizontal="center" wrapText="1"/>
    </xf>
    <xf numFmtId="0" fontId="13" fillId="4" borderId="18" xfId="6" applyFont="1" applyFill="1" applyBorder="1" applyAlignment="1">
      <alignment horizontal="left" vertical="top" wrapText="1"/>
    </xf>
    <xf numFmtId="185" fontId="13" fillId="4" borderId="19" xfId="6" applyNumberFormat="1" applyFont="1" applyFill="1" applyBorder="1" applyAlignment="1">
      <alignment horizontal="center" wrapText="1"/>
    </xf>
    <xf numFmtId="0" fontId="13" fillId="4" borderId="18" xfId="6" applyFont="1" applyFill="1" applyBorder="1" applyAlignment="1">
      <alignment horizontal="center" wrapText="1"/>
    </xf>
    <xf numFmtId="186" fontId="13" fillId="4" borderId="18" xfId="6" applyNumberFormat="1" applyFont="1" applyFill="1" applyBorder="1" applyAlignment="1">
      <alignment horizontal="right" wrapText="1"/>
    </xf>
    <xf numFmtId="0" fontId="14" fillId="4" borderId="0" xfId="6" applyFill="1"/>
    <xf numFmtId="0" fontId="13" fillId="5" borderId="18" xfId="6" applyFont="1" applyFill="1" applyBorder="1" applyAlignment="1">
      <alignment horizontal="left" vertical="top" wrapText="1"/>
    </xf>
    <xf numFmtId="185" fontId="13" fillId="5" borderId="19" xfId="6" applyNumberFormat="1" applyFont="1" applyFill="1" applyBorder="1" applyAlignment="1">
      <alignment horizontal="center" wrapText="1"/>
    </xf>
    <xf numFmtId="0" fontId="13" fillId="5" borderId="18" xfId="6" applyFont="1" applyFill="1" applyBorder="1" applyAlignment="1">
      <alignment horizontal="center" wrapText="1"/>
    </xf>
    <xf numFmtId="186" fontId="13" fillId="5" borderId="18" xfId="6" applyNumberFormat="1" applyFont="1" applyFill="1" applyBorder="1" applyAlignment="1">
      <alignment horizontal="right" wrapText="1"/>
    </xf>
    <xf numFmtId="0" fontId="14" fillId="5" borderId="0" xfId="6" applyFill="1"/>
    <xf numFmtId="186" fontId="13" fillId="0" borderId="18" xfId="6" applyNumberFormat="1" applyFont="1" applyBorder="1" applyAlignment="1">
      <alignment horizontal="right" wrapText="1"/>
    </xf>
    <xf numFmtId="49" fontId="13" fillId="0" borderId="18" xfId="6" applyNumberFormat="1" applyFont="1" applyBorder="1" applyAlignment="1">
      <alignment horizontal="center" wrapText="1"/>
    </xf>
    <xf numFmtId="0" fontId="13" fillId="6" borderId="18" xfId="6" applyFont="1" applyFill="1" applyBorder="1" applyAlignment="1">
      <alignment horizontal="left" vertical="top" wrapText="1"/>
    </xf>
    <xf numFmtId="185" fontId="13" fillId="6" borderId="19" xfId="6" applyNumberFormat="1" applyFont="1" applyFill="1" applyBorder="1" applyAlignment="1">
      <alignment horizontal="center" wrapText="1"/>
    </xf>
    <xf numFmtId="0" fontId="13" fillId="6" borderId="18" xfId="6" applyFont="1" applyFill="1" applyBorder="1" applyAlignment="1">
      <alignment horizontal="center" wrapText="1"/>
    </xf>
    <xf numFmtId="186" fontId="13" fillId="6" borderId="18" xfId="6" applyNumberFormat="1" applyFont="1" applyFill="1" applyBorder="1" applyAlignment="1">
      <alignment horizontal="right" wrapText="1"/>
    </xf>
    <xf numFmtId="0" fontId="14" fillId="6" borderId="0" xfId="6" applyFill="1"/>
    <xf numFmtId="49" fontId="13" fillId="6" borderId="18" xfId="6" applyNumberFormat="1" applyFont="1" applyFill="1" applyBorder="1" applyAlignment="1">
      <alignment horizontal="center" wrapText="1"/>
    </xf>
    <xf numFmtId="49" fontId="13" fillId="4" borderId="18" xfId="6" applyNumberFormat="1" applyFont="1" applyFill="1" applyBorder="1" applyAlignment="1">
      <alignment horizontal="center" wrapText="1"/>
    </xf>
    <xf numFmtId="0" fontId="13" fillId="7" borderId="18" xfId="6" applyFont="1" applyFill="1" applyBorder="1" applyAlignment="1">
      <alignment horizontal="left" vertical="top" wrapText="1"/>
    </xf>
    <xf numFmtId="185" fontId="13" fillId="7" borderId="19" xfId="6" applyNumberFormat="1" applyFont="1" applyFill="1" applyBorder="1" applyAlignment="1">
      <alignment horizontal="center" wrapText="1"/>
    </xf>
    <xf numFmtId="0" fontId="14" fillId="7" borderId="0" xfId="6" applyFill="1"/>
    <xf numFmtId="0" fontId="13" fillId="8" borderId="18" xfId="6" applyFont="1" applyFill="1" applyBorder="1" applyAlignment="1">
      <alignment horizontal="left" vertical="top" wrapText="1"/>
    </xf>
    <xf numFmtId="185" fontId="13" fillId="8" borderId="19" xfId="6" applyNumberFormat="1" applyFont="1" applyFill="1" applyBorder="1" applyAlignment="1">
      <alignment horizontal="center" wrapText="1"/>
    </xf>
    <xf numFmtId="0" fontId="13" fillId="8" borderId="18" xfId="6" applyFont="1" applyFill="1" applyBorder="1" applyAlignment="1">
      <alignment horizontal="center" wrapText="1"/>
    </xf>
    <xf numFmtId="186" fontId="13" fillId="8" borderId="18" xfId="6" applyNumberFormat="1" applyFont="1" applyFill="1" applyBorder="1" applyAlignment="1">
      <alignment horizontal="right" wrapText="1"/>
    </xf>
    <xf numFmtId="0" fontId="14" fillId="8" borderId="0" xfId="6" applyFill="1"/>
    <xf numFmtId="0" fontId="13" fillId="0" borderId="20" xfId="6" applyFont="1" applyBorder="1" applyAlignment="1">
      <alignment horizontal="center" wrapText="1"/>
    </xf>
    <xf numFmtId="0" fontId="13" fillId="0" borderId="21" xfId="6" applyFont="1" applyBorder="1" applyAlignment="1">
      <alignment wrapText="1"/>
    </xf>
    <xf numFmtId="0" fontId="13" fillId="0" borderId="22" xfId="6" applyFont="1" applyBorder="1" applyAlignment="1">
      <alignment horizontal="center" wrapText="1"/>
    </xf>
    <xf numFmtId="4" fontId="13" fillId="0" borderId="22" xfId="6" applyNumberFormat="1" applyFont="1" applyBorder="1" applyAlignment="1">
      <alignment horizontal="right" wrapText="1"/>
    </xf>
    <xf numFmtId="186" fontId="13" fillId="0" borderId="23" xfId="6" applyNumberFormat="1" applyFont="1" applyFill="1" applyBorder="1" applyAlignment="1">
      <alignment horizontal="right" wrapText="1"/>
    </xf>
    <xf numFmtId="172" fontId="31" fillId="0" borderId="3" xfId="0" applyNumberFormat="1" applyFont="1" applyBorder="1" applyAlignment="1">
      <alignment horizontal="right" vertical="center"/>
    </xf>
    <xf numFmtId="0" fontId="15" fillId="0" borderId="16" xfId="1" applyFont="1" applyFill="1" applyBorder="1" applyAlignment="1">
      <alignment horizontal="justify" vertical="center"/>
    </xf>
    <xf numFmtId="4" fontId="27" fillId="0" borderId="13" xfId="0" applyNumberFormat="1" applyFont="1" applyFill="1" applyBorder="1" applyAlignment="1">
      <alignment horizontal="right" vertical="center"/>
    </xf>
    <xf numFmtId="4" fontId="27" fillId="0" borderId="6" xfId="0" applyNumberFormat="1" applyFont="1" applyFill="1" applyBorder="1" applyAlignment="1">
      <alignment horizontal="right" vertical="center"/>
    </xf>
    <xf numFmtId="4" fontId="27" fillId="0" borderId="3" xfId="0" applyNumberFormat="1" applyFont="1" applyFill="1" applyBorder="1" applyAlignment="1">
      <alignment horizontal="right" vertical="center"/>
    </xf>
    <xf numFmtId="0" fontId="27" fillId="0" borderId="6" xfId="0" applyFont="1" applyFill="1" applyBorder="1" applyAlignment="1">
      <alignment horizontal="right" vertical="center"/>
    </xf>
    <xf numFmtId="0" fontId="27" fillId="0" borderId="3" xfId="0" applyFont="1" applyFill="1" applyBorder="1" applyAlignment="1">
      <alignment horizontal="right" vertical="center"/>
    </xf>
    <xf numFmtId="4" fontId="28" fillId="0" borderId="13" xfId="0" applyNumberFormat="1" applyFont="1" applyFill="1" applyBorder="1" applyAlignment="1">
      <alignment horizontal="right" vertical="center"/>
    </xf>
    <xf numFmtId="0" fontId="28" fillId="0" borderId="6" xfId="0" applyFont="1" applyFill="1" applyBorder="1" applyAlignment="1">
      <alignment horizontal="right" vertical="center"/>
    </xf>
    <xf numFmtId="0" fontId="28" fillId="0" borderId="3" xfId="0" applyFont="1" applyFill="1" applyBorder="1" applyAlignment="1">
      <alignment horizontal="right" vertical="center"/>
    </xf>
    <xf numFmtId="4" fontId="28" fillId="0" borderId="6" xfId="0" applyNumberFormat="1" applyFont="1" applyFill="1" applyBorder="1" applyAlignment="1">
      <alignment horizontal="right" vertical="center"/>
    </xf>
    <xf numFmtId="4" fontId="28" fillId="0" borderId="3" xfId="0" applyNumberFormat="1" applyFont="1" applyFill="1" applyBorder="1" applyAlignment="1">
      <alignment horizontal="right" vertical="center"/>
    </xf>
    <xf numFmtId="4" fontId="27" fillId="0" borderId="0" xfId="0" applyNumberFormat="1" applyFont="1" applyFill="1" applyAlignment="1">
      <alignment horizontal="right" vertical="center"/>
    </xf>
    <xf numFmtId="4" fontId="27" fillId="0" borderId="15" xfId="0" applyNumberFormat="1" applyFont="1" applyFill="1" applyBorder="1" applyAlignment="1">
      <alignment horizontal="right" vertical="center"/>
    </xf>
    <xf numFmtId="4" fontId="27" fillId="0" borderId="14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 wrapText="1"/>
    </xf>
    <xf numFmtId="49" fontId="3" fillId="0" borderId="16" xfId="0" applyNumberFormat="1" applyFont="1" applyBorder="1" applyAlignment="1"/>
    <xf numFmtId="0" fontId="3" fillId="0" borderId="16" xfId="0" applyFont="1" applyBorder="1" applyAlignment="1">
      <alignment horizontal="justify" vertical="distributed" wrapText="1"/>
    </xf>
    <xf numFmtId="4" fontId="3" fillId="0" borderId="16" xfId="0" applyNumberFormat="1" applyFont="1" applyBorder="1" applyAlignment="1"/>
    <xf numFmtId="0" fontId="12" fillId="0" borderId="0" xfId="6" applyFont="1"/>
    <xf numFmtId="0" fontId="13" fillId="0" borderId="18" xfId="6" applyFont="1" applyFill="1" applyBorder="1" applyAlignment="1" applyProtection="1">
      <alignment horizontal="center" wrapText="1"/>
      <protection locked="0"/>
    </xf>
    <xf numFmtId="49" fontId="13" fillId="0" borderId="18" xfId="6" applyNumberFormat="1" applyFont="1" applyFill="1" applyBorder="1" applyAlignment="1" applyProtection="1">
      <alignment horizontal="center" wrapText="1"/>
      <protection locked="0"/>
    </xf>
    <xf numFmtId="190" fontId="13" fillId="0" borderId="18" xfId="6" applyNumberFormat="1" applyFont="1" applyFill="1" applyBorder="1" applyAlignment="1" applyProtection="1">
      <alignment horizontal="center" wrapText="1"/>
      <protection locked="0"/>
    </xf>
    <xf numFmtId="189" fontId="13" fillId="0" borderId="18" xfId="6" applyNumberFormat="1" applyFont="1" applyFill="1" applyBorder="1" applyAlignment="1" applyProtection="1">
      <alignment horizontal="center" wrapText="1"/>
      <protection locked="0"/>
    </xf>
    <xf numFmtId="188" fontId="13" fillId="0" borderId="18" xfId="6" applyNumberFormat="1" applyFont="1" applyFill="1" applyBorder="1" applyAlignment="1" applyProtection="1">
      <alignment horizontal="center" wrapText="1"/>
      <protection locked="0"/>
    </xf>
    <xf numFmtId="0" fontId="13" fillId="0" borderId="22" xfId="6" applyFont="1" applyBorder="1" applyAlignment="1" applyProtection="1">
      <alignment horizontal="center" wrapText="1"/>
      <protection locked="0"/>
    </xf>
    <xf numFmtId="0" fontId="14" fillId="0" borderId="0" xfId="6" applyProtection="1">
      <protection locked="0"/>
    </xf>
    <xf numFmtId="0" fontId="16" fillId="0" borderId="24" xfId="6" applyFont="1" applyBorder="1" applyAlignment="1" applyProtection="1">
      <alignment horizontal="center" vertical="center" wrapText="1"/>
      <protection locked="0"/>
    </xf>
    <xf numFmtId="0" fontId="16" fillId="0" borderId="18" xfId="6" applyFont="1" applyBorder="1" applyAlignment="1">
      <alignment horizontal="center" vertical="center" wrapText="1"/>
    </xf>
    <xf numFmtId="0" fontId="16" fillId="0" borderId="17" xfId="6" applyFont="1" applyBorder="1" applyAlignment="1">
      <alignment horizontal="center" vertical="center" wrapText="1"/>
    </xf>
    <xf numFmtId="0" fontId="17" fillId="0" borderId="25" xfId="4" applyNumberFormat="1" applyFont="1" applyFill="1" applyBorder="1" applyAlignment="1" applyProtection="1">
      <alignment horizontal="center" vertical="top" wrapText="1"/>
      <protection hidden="1"/>
    </xf>
    <xf numFmtId="0" fontId="26" fillId="0" borderId="0" xfId="0" applyFont="1" applyAlignment="1">
      <alignment horizontal="center" vertical="center" wrapText="1"/>
    </xf>
    <xf numFmtId="0" fontId="28" fillId="0" borderId="2" xfId="0" applyFont="1" applyBorder="1" applyAlignment="1">
      <alignment horizontal="justify" vertical="center" wrapText="1"/>
    </xf>
    <xf numFmtId="0" fontId="27" fillId="0" borderId="3" xfId="0" applyFont="1" applyBorder="1" applyAlignment="1">
      <alignment horizontal="justify" vertical="center" wrapText="1"/>
    </xf>
    <xf numFmtId="0" fontId="28" fillId="3" borderId="3" xfId="0" applyFont="1" applyFill="1" applyBorder="1" applyAlignment="1">
      <alignment horizontal="justify" vertical="center" wrapText="1"/>
    </xf>
    <xf numFmtId="0" fontId="28" fillId="0" borderId="2" xfId="0" applyFont="1" applyBorder="1" applyAlignment="1">
      <alignment horizontal="center" vertical="center" wrapText="1"/>
    </xf>
    <xf numFmtId="0" fontId="27" fillId="0" borderId="26" xfId="0" applyFont="1" applyBorder="1" applyAlignment="1">
      <alignment vertical="center" wrapText="1"/>
    </xf>
    <xf numFmtId="176" fontId="27" fillId="0" borderId="27" xfId="0" applyNumberFormat="1" applyFont="1" applyBorder="1" applyAlignment="1">
      <alignment horizontal="right" vertical="center" wrapText="1"/>
    </xf>
    <xf numFmtId="174" fontId="27" fillId="0" borderId="28" xfId="0" applyNumberFormat="1" applyFont="1" applyBorder="1" applyAlignment="1">
      <alignment horizontal="right" vertical="center" wrapText="1"/>
    </xf>
    <xf numFmtId="174" fontId="27" fillId="0" borderId="29" xfId="0" applyNumberFormat="1" applyFont="1" applyBorder="1" applyAlignment="1">
      <alignment horizontal="right" vertical="center" wrapText="1"/>
    </xf>
    <xf numFmtId="172" fontId="27" fillId="0" borderId="29" xfId="0" applyNumberFormat="1" applyFont="1" applyBorder="1" applyAlignment="1">
      <alignment horizontal="right" vertical="center" wrapText="1"/>
    </xf>
    <xf numFmtId="173" fontId="27" fillId="0" borderId="26" xfId="0" applyNumberFormat="1" applyFont="1" applyBorder="1" applyAlignment="1">
      <alignment horizontal="right" vertical="center" wrapText="1"/>
    </xf>
    <xf numFmtId="4" fontId="27" fillId="0" borderId="29" xfId="0" applyNumberFormat="1" applyFont="1" applyBorder="1" applyAlignment="1">
      <alignment horizontal="right" vertical="center"/>
    </xf>
    <xf numFmtId="4" fontId="27" fillId="0" borderId="26" xfId="0" applyNumberFormat="1" applyFont="1" applyBorder="1" applyAlignment="1">
      <alignment horizontal="right" vertical="center"/>
    </xf>
    <xf numFmtId="0" fontId="18" fillId="0" borderId="0" xfId="2" applyNumberFormat="1" applyFont="1" applyFill="1" applyAlignment="1" applyProtection="1">
      <alignment horizontal="centerContinuous"/>
      <protection hidden="1"/>
    </xf>
    <xf numFmtId="0" fontId="19" fillId="0" borderId="0" xfId="3" applyNumberFormat="1" applyFont="1" applyFill="1" applyAlignment="1" applyProtection="1">
      <protection hidden="1"/>
    </xf>
    <xf numFmtId="0" fontId="12" fillId="0" borderId="0" xfId="2" applyFill="1" applyProtection="1">
      <protection hidden="1"/>
    </xf>
    <xf numFmtId="0" fontId="12" fillId="0" borderId="0" xfId="2" applyNumberFormat="1" applyFont="1" applyFill="1" applyAlignment="1" applyProtection="1">
      <alignment horizontal="centerContinuous"/>
      <protection hidden="1"/>
    </xf>
    <xf numFmtId="193" fontId="19" fillId="0" borderId="0" xfId="3" applyNumberFormat="1" applyFont="1" applyFill="1" applyAlignment="1" applyProtection="1">
      <protection hidden="1"/>
    </xf>
    <xf numFmtId="0" fontId="20" fillId="0" borderId="0" xfId="2" applyNumberFormat="1" applyFont="1" applyFill="1" applyBorder="1" applyAlignment="1" applyProtection="1">
      <protection hidden="1"/>
    </xf>
    <xf numFmtId="0" fontId="12" fillId="0" borderId="0" xfId="5" applyFill="1" applyAlignment="1" applyProtection="1">
      <alignment horizontal="right"/>
      <protection hidden="1"/>
    </xf>
    <xf numFmtId="0" fontId="12" fillId="0" borderId="0" xfId="2" applyFill="1" applyBorder="1" applyProtection="1">
      <protection hidden="1"/>
    </xf>
    <xf numFmtId="0" fontId="21" fillId="0" borderId="7" xfId="1" applyFont="1" applyFill="1" applyBorder="1" applyProtection="1">
      <protection hidden="1"/>
    </xf>
    <xf numFmtId="0" fontId="22" fillId="0" borderId="7" xfId="1" applyNumberFormat="1" applyFont="1" applyFill="1" applyBorder="1" applyAlignment="1" applyProtection="1">
      <alignment horizontal="center" vertical="center"/>
      <protection hidden="1"/>
    </xf>
    <xf numFmtId="0" fontId="22" fillId="0" borderId="13" xfId="1" applyNumberFormat="1" applyFont="1" applyFill="1" applyBorder="1" applyAlignment="1" applyProtection="1">
      <alignment horizontal="center" vertical="center"/>
      <protection hidden="1"/>
    </xf>
    <xf numFmtId="172" fontId="23" fillId="0" borderId="30" xfId="1" applyNumberFormat="1" applyFont="1" applyFill="1" applyBorder="1" applyAlignment="1" applyProtection="1">
      <alignment horizontal="center" vertical="center"/>
      <protection hidden="1"/>
    </xf>
    <xf numFmtId="174" fontId="23" fillId="0" borderId="30" xfId="1" applyNumberFormat="1" applyFont="1" applyFill="1" applyBorder="1" applyAlignment="1" applyProtection="1">
      <alignment horizontal="center" vertical="center"/>
      <protection hidden="1"/>
    </xf>
    <xf numFmtId="173" fontId="23" fillId="0" borderId="31" xfId="1" applyNumberFormat="1" applyFont="1" applyFill="1" applyBorder="1" applyAlignment="1" applyProtection="1">
      <alignment horizontal="center" vertical="center"/>
      <protection hidden="1"/>
    </xf>
    <xf numFmtId="193" fontId="23" fillId="0" borderId="30" xfId="1" applyNumberFormat="1" applyFont="1" applyFill="1" applyBorder="1" applyAlignment="1" applyProtection="1">
      <alignment horizontal="center" vertical="center"/>
      <protection hidden="1"/>
    </xf>
    <xf numFmtId="193" fontId="23" fillId="0" borderId="32" xfId="1" applyNumberFormat="1" applyFont="1" applyFill="1" applyBorder="1" applyAlignment="1" applyProtection="1">
      <alignment horizontal="center" vertical="center"/>
      <protection hidden="1"/>
    </xf>
    <xf numFmtId="0" fontId="21" fillId="0" borderId="33" xfId="1" applyNumberFormat="1" applyFont="1" applyFill="1" applyBorder="1" applyProtection="1">
      <protection hidden="1"/>
    </xf>
    <xf numFmtId="172" fontId="23" fillId="0" borderId="34" xfId="1" applyNumberFormat="1" applyFont="1" applyFill="1" applyBorder="1" applyAlignment="1" applyProtection="1">
      <alignment horizontal="center" vertical="center"/>
      <protection hidden="1"/>
    </xf>
    <xf numFmtId="174" fontId="23" fillId="0" borderId="34" xfId="1" applyNumberFormat="1" applyFont="1" applyFill="1" applyBorder="1" applyAlignment="1" applyProtection="1">
      <alignment horizontal="center" vertical="center"/>
      <protection hidden="1"/>
    </xf>
    <xf numFmtId="173" fontId="23" fillId="0" borderId="16" xfId="1" applyNumberFormat="1" applyFont="1" applyFill="1" applyBorder="1" applyAlignment="1" applyProtection="1">
      <alignment horizontal="center" vertical="center"/>
      <protection hidden="1"/>
    </xf>
    <xf numFmtId="193" fontId="23" fillId="0" borderId="34" xfId="1" applyNumberFormat="1" applyFont="1" applyFill="1" applyBorder="1" applyAlignment="1" applyProtection="1">
      <alignment horizontal="center" vertical="center"/>
      <protection hidden="1"/>
    </xf>
    <xf numFmtId="193" fontId="23" fillId="0" borderId="35" xfId="1" applyNumberFormat="1" applyFont="1" applyFill="1" applyBorder="1" applyAlignment="1" applyProtection="1">
      <alignment horizontal="center" vertical="center"/>
      <protection hidden="1"/>
    </xf>
    <xf numFmtId="172" fontId="23" fillId="0" borderId="36" xfId="1" applyNumberFormat="1" applyFont="1" applyFill="1" applyBorder="1" applyAlignment="1" applyProtection="1">
      <alignment horizontal="center" vertical="center"/>
      <protection hidden="1"/>
    </xf>
    <xf numFmtId="174" fontId="23" fillId="0" borderId="36" xfId="1" applyNumberFormat="1" applyFont="1" applyFill="1" applyBorder="1" applyAlignment="1" applyProtection="1">
      <alignment horizontal="center" vertical="center"/>
      <protection hidden="1"/>
    </xf>
    <xf numFmtId="173" fontId="23" fillId="0" borderId="37" xfId="1" applyNumberFormat="1" applyFont="1" applyFill="1" applyBorder="1" applyAlignment="1" applyProtection="1">
      <alignment horizontal="center" vertical="center"/>
      <protection hidden="1"/>
    </xf>
    <xf numFmtId="193" fontId="23" fillId="0" borderId="36" xfId="1" applyNumberFormat="1" applyFont="1" applyFill="1" applyBorder="1" applyAlignment="1" applyProtection="1">
      <alignment horizontal="center" vertical="center"/>
      <protection hidden="1"/>
    </xf>
    <xf numFmtId="193" fontId="23" fillId="0" borderId="38" xfId="1" applyNumberFormat="1" applyFont="1" applyFill="1" applyBorder="1" applyAlignment="1" applyProtection="1">
      <alignment horizontal="center" vertical="center"/>
      <protection hidden="1"/>
    </xf>
    <xf numFmtId="0" fontId="21" fillId="0" borderId="39" xfId="1" applyNumberFormat="1" applyFont="1" applyFill="1" applyBorder="1" applyProtection="1">
      <protection hidden="1"/>
    </xf>
    <xf numFmtId="172" fontId="23" fillId="0" borderId="40" xfId="1" applyNumberFormat="1" applyFont="1" applyFill="1" applyBorder="1" applyAlignment="1" applyProtection="1">
      <alignment horizontal="center" vertical="center"/>
      <protection hidden="1"/>
    </xf>
    <xf numFmtId="174" fontId="23" fillId="0" borderId="40" xfId="1" applyNumberFormat="1" applyFont="1" applyFill="1" applyBorder="1" applyAlignment="1" applyProtection="1">
      <alignment horizontal="center" vertical="center"/>
      <protection hidden="1"/>
    </xf>
    <xf numFmtId="173" fontId="23" fillId="0" borderId="22" xfId="1" applyNumberFormat="1" applyFont="1" applyFill="1" applyBorder="1" applyAlignment="1" applyProtection="1">
      <alignment horizontal="center" vertical="center"/>
      <protection hidden="1"/>
    </xf>
    <xf numFmtId="193" fontId="23" fillId="0" borderId="40" xfId="1" applyNumberFormat="1" applyFont="1" applyFill="1" applyBorder="1" applyAlignment="1" applyProtection="1">
      <alignment horizontal="center" vertical="center"/>
      <protection hidden="1"/>
    </xf>
    <xf numFmtId="193" fontId="23" fillId="0" borderId="41" xfId="1" applyNumberFormat="1" applyFont="1" applyFill="1" applyBorder="1" applyAlignment="1" applyProtection="1">
      <alignment horizontal="center" vertical="center"/>
      <protection hidden="1"/>
    </xf>
    <xf numFmtId="0" fontId="21" fillId="0" borderId="42" xfId="1" applyNumberFormat="1" applyFont="1" applyFill="1" applyBorder="1" applyProtection="1">
      <protection hidden="1"/>
    </xf>
    <xf numFmtId="0" fontId="21" fillId="0" borderId="34" xfId="1" applyNumberFormat="1" applyFont="1" applyFill="1" applyBorder="1" applyProtection="1">
      <protection hidden="1"/>
    </xf>
    <xf numFmtId="4" fontId="27" fillId="9" borderId="28" xfId="0" applyNumberFormat="1" applyFont="1" applyFill="1" applyBorder="1" applyAlignment="1">
      <alignment horizontal="right" vertical="center"/>
    </xf>
    <xf numFmtId="4" fontId="27" fillId="9" borderId="13" xfId="0" applyNumberFormat="1" applyFont="1" applyFill="1" applyBorder="1" applyAlignment="1">
      <alignment horizontal="right" vertical="center"/>
    </xf>
    <xf numFmtId="0" fontId="5" fillId="0" borderId="0" xfId="1" quotePrefix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  <xf numFmtId="0" fontId="2" fillId="0" borderId="0" xfId="1" applyNumberFormat="1" applyFill="1" applyAlignment="1">
      <alignment wrapText="1"/>
    </xf>
    <xf numFmtId="0" fontId="5" fillId="0" borderId="0" xfId="6" applyFont="1" applyAlignment="1">
      <alignment horizontal="center" wrapText="1"/>
    </xf>
    <xf numFmtId="0" fontId="32" fillId="0" borderId="0" xfId="0" applyFont="1" applyAlignment="1">
      <alignment horizontal="center" wrapText="1"/>
    </xf>
    <xf numFmtId="0" fontId="5" fillId="0" borderId="0" xfId="1" applyFont="1" applyBorder="1" applyAlignment="1">
      <alignment horizontal="center" vertical="top" wrapText="1"/>
    </xf>
    <xf numFmtId="0" fontId="33" fillId="0" borderId="0" xfId="0" applyFont="1" applyAlignment="1">
      <alignment horizontal="center" wrapText="1"/>
    </xf>
    <xf numFmtId="0" fontId="27" fillId="0" borderId="0" xfId="0" applyFont="1" applyAlignment="1">
      <alignment horizontal="right" vertical="center"/>
    </xf>
    <xf numFmtId="0" fontId="32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0" fillId="0" borderId="13" xfId="0" applyFont="1" applyBorder="1" applyAlignment="1">
      <alignment vertical="top"/>
    </xf>
    <xf numFmtId="0" fontId="18" fillId="0" borderId="0" xfId="2" applyNumberFormat="1" applyFont="1" applyFill="1" applyAlignment="1" applyProtection="1">
      <alignment horizontal="center" wrapText="1"/>
      <protection hidden="1"/>
    </xf>
    <xf numFmtId="0" fontId="18" fillId="0" borderId="9" xfId="1" applyFont="1" applyFill="1" applyBorder="1" applyAlignment="1" applyProtection="1">
      <alignment horizontal="center" wrapText="1"/>
      <protection hidden="1"/>
    </xf>
    <xf numFmtId="0" fontId="33" fillId="0" borderId="7" xfId="0" applyFont="1" applyBorder="1" applyAlignment="1">
      <alignment horizontal="center" wrapText="1"/>
    </xf>
    <xf numFmtId="0" fontId="33" fillId="0" borderId="6" xfId="0" applyFont="1" applyBorder="1" applyAlignment="1">
      <alignment horizontal="center" wrapText="1"/>
    </xf>
    <xf numFmtId="0" fontId="33" fillId="0" borderId="13" xfId="0" applyFont="1" applyBorder="1" applyAlignment="1">
      <alignment horizontal="center" wrapText="1"/>
    </xf>
    <xf numFmtId="0" fontId="22" fillId="0" borderId="2" xfId="1" applyNumberFormat="1" applyFont="1" applyFill="1" applyBorder="1" applyAlignment="1" applyProtection="1">
      <alignment horizontal="center" vertical="center"/>
      <protection hidden="1"/>
    </xf>
    <xf numFmtId="0" fontId="22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2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1" fillId="0" borderId="44" xfId="1" applyNumberFormat="1" applyFont="1" applyFill="1" applyBorder="1" applyAlignment="1" applyProtection="1">
      <alignment wrapText="1"/>
      <protection hidden="1"/>
    </xf>
    <xf numFmtId="0" fontId="21" fillId="0" borderId="16" xfId="1" applyNumberFormat="1" applyFont="1" applyFill="1" applyBorder="1" applyAlignment="1" applyProtection="1">
      <alignment wrapText="1"/>
      <protection hidden="1"/>
    </xf>
    <xf numFmtId="0" fontId="21" fillId="0" borderId="42" xfId="1" applyNumberFormat="1" applyFont="1" applyFill="1" applyBorder="1" applyAlignment="1" applyProtection="1">
      <alignment wrapText="1"/>
      <protection hidden="1"/>
    </xf>
    <xf numFmtId="0" fontId="24" fillId="0" borderId="42" xfId="1" applyNumberFormat="1" applyFont="1" applyFill="1" applyBorder="1" applyAlignment="1" applyProtection="1">
      <alignment wrapText="1"/>
      <protection hidden="1"/>
    </xf>
    <xf numFmtId="0" fontId="24" fillId="0" borderId="43" xfId="1" applyNumberFormat="1" applyFont="1" applyFill="1" applyBorder="1" applyAlignment="1" applyProtection="1">
      <alignment wrapText="1"/>
      <protection hidden="1"/>
    </xf>
    <xf numFmtId="0" fontId="21" fillId="0" borderId="22" xfId="1" applyNumberFormat="1" applyFont="1" applyFill="1" applyBorder="1" applyAlignment="1" applyProtection="1">
      <alignment wrapText="1"/>
      <protection hidden="1"/>
    </xf>
    <xf numFmtId="0" fontId="25" fillId="0" borderId="43" xfId="1" applyNumberFormat="1" applyFont="1" applyFill="1" applyBorder="1" applyAlignment="1" applyProtection="1">
      <alignment wrapText="1"/>
      <protection hidden="1"/>
    </xf>
    <xf numFmtId="0" fontId="19" fillId="0" borderId="0" xfId="1" applyNumberFormat="1" applyFont="1" applyFill="1" applyAlignment="1">
      <alignment wrapText="1"/>
    </xf>
    <xf numFmtId="0" fontId="0" fillId="0" borderId="0" xfId="0"/>
    <xf numFmtId="0" fontId="12" fillId="0" borderId="0" xfId="2" applyFill="1" applyAlignment="1" applyProtection="1">
      <alignment horizontal="left" vertical="center" wrapText="1"/>
      <protection hidden="1"/>
    </xf>
    <xf numFmtId="0" fontId="0" fillId="0" borderId="0" xfId="0" applyAlignment="1">
      <alignment horizontal="left" vertical="center"/>
    </xf>
  </cellXfs>
  <cellStyles count="12">
    <cellStyle name="Обычный" xfId="0" builtinId="0"/>
    <cellStyle name="Обычный 2" xfId="1"/>
    <cellStyle name="Обычный 2 2" xfId="2"/>
    <cellStyle name="Обычный 2 3" xfId="3"/>
    <cellStyle name="Обычный 2 30" xfId="4"/>
    <cellStyle name="Обычный 2 7" xfId="5"/>
    <cellStyle name="Обычный 3" xfId="6"/>
    <cellStyle name="Финансовый 2" xfId="7"/>
    <cellStyle name="Финансовый 3" xfId="8"/>
    <cellStyle name="Финансовый 4" xfId="9"/>
    <cellStyle name="Финансовый 5" xfId="10"/>
    <cellStyle name="Финансовый 6" xfId="1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7;&#1082;/Downloads/&#1055;&#1088;&#1086;&#1077;&#1082;&#1090;%20&#1073;&#1102;&#1076;&#1078;&#1077;&#1090;&#1072;%20&#1085;&#1072;%2019%20&#1075;&#1086;&#1076;%20&#1092;&#1077;&#1076;/&#1055;&#1088;&#1080;&#1083;&#1086;&#1078;&#1077;&#1085;&#1080;&#1103;%201,5,6%20&#1092;&#1077;&#1076;&#1086;&#1088;&#1086;.&#1089;&#1077;&#1083;&#1100;&#1089;&#1086;&#1074;&#1077;&#109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92;&#1077;&#1076;.%20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60;&#1077;&#1076;&#1086;&#1088;&#1086;&#1074;&#1082;&#1072;/&#1073;&#1102;&#1076;&#1078;&#1077;&#1090;%202021%20&#1075;&#1086;&#1076;/2%20&#1095;&#1090;&#1077;&#1085;&#1080;&#1077;/&#1075;&#1086;&#1090;&#1086;&#1074;&#1099;&#1077;%20&#1088;&#1077;&#1096;&#1077;&#1085;&#1080;&#1077;%20&#1080;%20&#1087;&#1088;&#1080;&#1083;%201-14/9.1&#1055;&#1088;&#1080;&#1083;&#1086;&#1078;&#1077;&#1085;&#1080;&#1077;%20&#1085;&#1072;%2021-23%20&#1075;&#1075;&#1092;&#1077;&#1076;&#1086;&#1088;&#1086;&#1074;&#1082;&#107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>
        <row r="67">
          <cell r="D67" t="e">
            <v>#REF!</v>
          </cell>
          <cell r="E67" t="e">
            <v>#REF!</v>
          </cell>
        </row>
      </sheetData>
      <sheetData sheetId="2">
        <row r="33">
          <cell r="D33" t="e">
            <v>#REF!</v>
          </cell>
          <cell r="E33" t="e">
            <v>#REF!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0"/>
      <sheetName val="2021"/>
      <sheetName val="2022"/>
      <sheetName val="20-22"/>
    </sheetNames>
    <sheetDataSet>
      <sheetData sheetId="0">
        <row r="9">
          <cell r="D9">
            <v>0</v>
          </cell>
        </row>
        <row r="16">
          <cell r="D16">
            <v>1000</v>
          </cell>
        </row>
        <row r="18">
          <cell r="D18">
            <v>184000</v>
          </cell>
        </row>
        <row r="26">
          <cell r="D26">
            <v>0</v>
          </cell>
        </row>
        <row r="30">
          <cell r="D30">
            <v>0</v>
          </cell>
        </row>
        <row r="33">
          <cell r="D33">
            <v>1000</v>
          </cell>
        </row>
        <row r="34">
          <cell r="D34">
            <v>0</v>
          </cell>
        </row>
        <row r="48">
          <cell r="D48">
            <v>0</v>
          </cell>
        </row>
        <row r="52">
          <cell r="D52">
            <v>0</v>
          </cell>
        </row>
        <row r="57">
          <cell r="D57">
            <v>78000</v>
          </cell>
        </row>
        <row r="61">
          <cell r="D61">
            <v>0</v>
          </cell>
        </row>
        <row r="68">
          <cell r="D68">
            <v>0</v>
          </cell>
        </row>
        <row r="69">
          <cell r="D69">
            <v>0</v>
          </cell>
        </row>
        <row r="82">
          <cell r="D82">
            <v>0</v>
          </cell>
        </row>
        <row r="87">
          <cell r="D87">
            <v>0</v>
          </cell>
        </row>
        <row r="103">
          <cell r="D103">
            <v>0</v>
          </cell>
        </row>
        <row r="111">
          <cell r="D111">
            <v>0</v>
          </cell>
        </row>
        <row r="114">
          <cell r="D114">
            <v>0</v>
          </cell>
        </row>
        <row r="117">
          <cell r="D117">
            <v>0</v>
          </cell>
        </row>
      </sheetData>
      <sheetData sheetId="1">
        <row r="9">
          <cell r="D9">
            <v>0</v>
          </cell>
        </row>
        <row r="16">
          <cell r="D16">
            <v>1000</v>
          </cell>
        </row>
        <row r="18">
          <cell r="D18">
            <v>196000</v>
          </cell>
        </row>
        <row r="26">
          <cell r="D26">
            <v>0</v>
          </cell>
        </row>
        <row r="30">
          <cell r="D30">
            <v>0</v>
          </cell>
        </row>
        <row r="33">
          <cell r="D33">
            <v>1000</v>
          </cell>
        </row>
        <row r="34">
          <cell r="D34">
            <v>0</v>
          </cell>
        </row>
        <row r="48">
          <cell r="D48">
            <v>0</v>
          </cell>
        </row>
        <row r="52">
          <cell r="D52">
            <v>0</v>
          </cell>
        </row>
        <row r="57">
          <cell r="D57">
            <v>78000</v>
          </cell>
        </row>
        <row r="61">
          <cell r="D61">
            <v>0</v>
          </cell>
        </row>
        <row r="68">
          <cell r="D68">
            <v>0</v>
          </cell>
        </row>
        <row r="69">
          <cell r="D69">
            <v>0</v>
          </cell>
        </row>
        <row r="82">
          <cell r="D82">
            <v>0</v>
          </cell>
        </row>
        <row r="87">
          <cell r="D87">
            <v>0</v>
          </cell>
        </row>
        <row r="103">
          <cell r="D103">
            <v>0</v>
          </cell>
        </row>
        <row r="111">
          <cell r="D111">
            <v>0</v>
          </cell>
        </row>
        <row r="114">
          <cell r="D114">
            <v>0</v>
          </cell>
        </row>
        <row r="117">
          <cell r="D117">
            <v>0</v>
          </cell>
        </row>
      </sheetData>
      <sheetData sheetId="2">
        <row r="9">
          <cell r="D9">
            <v>0</v>
          </cell>
        </row>
        <row r="16">
          <cell r="D16">
            <v>1000</v>
          </cell>
        </row>
        <row r="18">
          <cell r="D18">
            <v>186000</v>
          </cell>
        </row>
        <row r="26">
          <cell r="D26">
            <v>0</v>
          </cell>
        </row>
        <row r="30">
          <cell r="D30">
            <v>0</v>
          </cell>
        </row>
        <row r="33">
          <cell r="D33">
            <v>1000</v>
          </cell>
        </row>
        <row r="34">
          <cell r="D34">
            <v>0</v>
          </cell>
        </row>
        <row r="48">
          <cell r="D48">
            <v>0</v>
          </cell>
        </row>
        <row r="52">
          <cell r="D52">
            <v>0</v>
          </cell>
        </row>
        <row r="57">
          <cell r="D57">
            <v>78000</v>
          </cell>
        </row>
        <row r="61">
          <cell r="D61">
            <v>0</v>
          </cell>
        </row>
        <row r="68">
          <cell r="D68">
            <v>0</v>
          </cell>
        </row>
        <row r="69">
          <cell r="D69">
            <v>0</v>
          </cell>
        </row>
        <row r="82">
          <cell r="D82">
            <v>0</v>
          </cell>
        </row>
        <row r="87">
          <cell r="D87">
            <v>0</v>
          </cell>
        </row>
        <row r="103">
          <cell r="D103">
            <v>0</v>
          </cell>
        </row>
        <row r="111">
          <cell r="D111">
            <v>0</v>
          </cell>
        </row>
        <row r="114">
          <cell r="D114">
            <v>0</v>
          </cell>
        </row>
        <row r="117">
          <cell r="D117">
            <v>0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Приложение 1"/>
      <sheetName val="Приложение 2"/>
      <sheetName val="Приложение 3"/>
      <sheetName val="Приложение 4"/>
      <sheetName val="Прил 5"/>
      <sheetName val="прил 6"/>
      <sheetName val="прил7"/>
      <sheetName val="Приложение 8"/>
      <sheetName val="Приложение 9"/>
      <sheetName val="Прил 10"/>
      <sheetName val="Прил 11Табл.1-культ."/>
      <sheetName val="таблица 2 КСО"/>
      <sheetName val="таблица 3 внут.фин.контр."/>
      <sheetName val="таблица 5 центр.бух."/>
      <sheetName val="Прил 12"/>
      <sheetName val="прил 13"/>
      <sheetName val="прил 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6">
          <cell r="H16">
            <v>659000</v>
          </cell>
          <cell r="I16">
            <v>659000</v>
          </cell>
          <cell r="J16">
            <v>659000</v>
          </cell>
        </row>
        <row r="24">
          <cell r="H24">
            <v>754000</v>
          </cell>
          <cell r="I24">
            <v>754000</v>
          </cell>
          <cell r="J24">
            <v>754000</v>
          </cell>
        </row>
        <row r="30">
          <cell r="I30">
            <v>11600</v>
          </cell>
          <cell r="J30">
            <v>11600</v>
          </cell>
        </row>
        <row r="31">
          <cell r="H31">
            <v>11600</v>
          </cell>
        </row>
        <row r="32">
          <cell r="H32">
            <v>255600</v>
          </cell>
        </row>
        <row r="34">
          <cell r="I34">
            <v>255600</v>
          </cell>
          <cell r="J34">
            <v>255600</v>
          </cell>
        </row>
        <row r="35">
          <cell r="H35">
            <v>19000</v>
          </cell>
          <cell r="I35">
            <v>19000</v>
          </cell>
          <cell r="J35">
            <v>19000</v>
          </cell>
        </row>
        <row r="45">
          <cell r="H45">
            <v>90000</v>
          </cell>
          <cell r="I45">
            <v>90000</v>
          </cell>
          <cell r="J45">
            <v>90000</v>
          </cell>
        </row>
        <row r="51">
          <cell r="I51">
            <v>773</v>
          </cell>
          <cell r="J51">
            <v>773</v>
          </cell>
        </row>
        <row r="58">
          <cell r="H58">
            <v>101556</v>
          </cell>
          <cell r="I58">
            <v>101556</v>
          </cell>
          <cell r="J58">
            <v>101556</v>
          </cell>
        </row>
        <row r="61">
          <cell r="J61">
            <v>5544</v>
          </cell>
        </row>
        <row r="62">
          <cell r="H62">
            <v>444</v>
          </cell>
          <cell r="I62">
            <v>1444</v>
          </cell>
        </row>
        <row r="70">
          <cell r="H70">
            <v>102000</v>
          </cell>
          <cell r="I70">
            <v>113600</v>
          </cell>
          <cell r="J70">
            <v>27000</v>
          </cell>
        </row>
        <row r="79">
          <cell r="I79">
            <v>304000</v>
          </cell>
          <cell r="J79">
            <v>316000</v>
          </cell>
        </row>
        <row r="86">
          <cell r="I86">
            <v>228168</v>
          </cell>
        </row>
        <row r="87">
          <cell r="J87">
            <v>228168</v>
          </cell>
        </row>
        <row r="91">
          <cell r="H91">
            <v>872355</v>
          </cell>
        </row>
        <row r="102">
          <cell r="I102">
            <v>1164600</v>
          </cell>
          <cell r="J102">
            <v>1164600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6"/>
  <sheetViews>
    <sheetView zoomScale="75" workbookViewId="0">
      <selection activeCell="C4" sqref="C4"/>
    </sheetView>
  </sheetViews>
  <sheetFormatPr defaultRowHeight="12.75"/>
  <cols>
    <col min="1" max="1" width="35.28515625" style="101" customWidth="1"/>
    <col min="2" max="2" width="52.42578125" style="101" customWidth="1"/>
    <col min="3" max="3" width="21" style="101" customWidth="1"/>
    <col min="4" max="4" width="4.7109375" style="101" hidden="1" customWidth="1"/>
    <col min="5" max="5" width="15.85546875" style="101" hidden="1" customWidth="1"/>
    <col min="6" max="6" width="23.85546875" style="101" customWidth="1"/>
    <col min="7" max="7" width="19.7109375" style="101" customWidth="1"/>
    <col min="8" max="16384" width="9.140625" style="101"/>
  </cols>
  <sheetData>
    <row r="1" spans="1:7" ht="18.75">
      <c r="C1" s="102" t="s">
        <v>125</v>
      </c>
      <c r="D1" s="102"/>
      <c r="E1" s="102"/>
    </row>
    <row r="2" spans="1:7" ht="18.75">
      <c r="C2" s="102" t="s">
        <v>448</v>
      </c>
      <c r="D2" s="102"/>
      <c r="E2" s="102"/>
    </row>
    <row r="3" spans="1:7" ht="18.75">
      <c r="C3" s="102" t="s">
        <v>447</v>
      </c>
      <c r="D3" s="102"/>
      <c r="E3" s="102"/>
    </row>
    <row r="4" spans="1:7" ht="18.75">
      <c r="C4" s="104" t="s">
        <v>445</v>
      </c>
      <c r="D4" s="102" t="s">
        <v>126</v>
      </c>
      <c r="E4" s="102"/>
    </row>
    <row r="6" spans="1:7" ht="18.75">
      <c r="A6" s="272" t="s">
        <v>0</v>
      </c>
      <c r="B6" s="273"/>
      <c r="C6" s="273"/>
      <c r="D6" s="273"/>
      <c r="E6" s="273"/>
    </row>
    <row r="7" spans="1:7" ht="18.75">
      <c r="A7" s="274" t="s">
        <v>360</v>
      </c>
      <c r="B7" s="274"/>
      <c r="C7" s="274"/>
      <c r="D7" s="274"/>
      <c r="E7" s="274"/>
    </row>
    <row r="8" spans="1:7" ht="18.75">
      <c r="A8" s="135"/>
      <c r="E8" s="136" t="s">
        <v>1</v>
      </c>
    </row>
    <row r="9" spans="1:7" ht="18.75">
      <c r="A9" s="135"/>
      <c r="G9" s="101" t="s">
        <v>1</v>
      </c>
    </row>
    <row r="10" spans="1:7" ht="75">
      <c r="A10" s="107" t="s">
        <v>361</v>
      </c>
      <c r="B10" s="107" t="s">
        <v>362</v>
      </c>
      <c r="C10" s="137" t="s">
        <v>363</v>
      </c>
      <c r="D10" s="137" t="s">
        <v>127</v>
      </c>
      <c r="E10" s="137" t="s">
        <v>128</v>
      </c>
      <c r="F10" s="138" t="s">
        <v>364</v>
      </c>
      <c r="G10" s="138" t="s">
        <v>365</v>
      </c>
    </row>
    <row r="11" spans="1:7" ht="56.25">
      <c r="A11" s="107" t="s">
        <v>2</v>
      </c>
      <c r="B11" s="139" t="s">
        <v>129</v>
      </c>
      <c r="C11" s="140">
        <f>C12</f>
        <v>596547.78000000026</v>
      </c>
      <c r="D11" s="140">
        <v>0</v>
      </c>
      <c r="E11" s="140">
        <v>0</v>
      </c>
      <c r="F11" s="140">
        <v>0</v>
      </c>
      <c r="G11" s="140">
        <v>0</v>
      </c>
    </row>
    <row r="12" spans="1:7" ht="37.5">
      <c r="A12" s="141" t="s">
        <v>3</v>
      </c>
      <c r="B12" s="142" t="s">
        <v>4</v>
      </c>
      <c r="C12" s="140">
        <f>C16+C20</f>
        <v>596547.78000000026</v>
      </c>
      <c r="D12" s="140" t="e">
        <f>D13+D17</f>
        <v>#REF!</v>
      </c>
      <c r="E12" s="140" t="e">
        <f>E13+E17</f>
        <v>#REF!</v>
      </c>
      <c r="F12" s="140">
        <f>F13+F17</f>
        <v>0</v>
      </c>
      <c r="G12" s="140">
        <v>0</v>
      </c>
    </row>
    <row r="13" spans="1:7" ht="18.75">
      <c r="A13" s="141" t="s">
        <v>5</v>
      </c>
      <c r="B13" s="142" t="s">
        <v>6</v>
      </c>
      <c r="C13" s="140">
        <f t="shared" ref="C13:G15" si="0">C14</f>
        <v>-5318450</v>
      </c>
      <c r="D13" s="140" t="e">
        <f t="shared" si="0"/>
        <v>#REF!</v>
      </c>
      <c r="E13" s="140" t="e">
        <f t="shared" si="0"/>
        <v>#REF!</v>
      </c>
      <c r="F13" s="140">
        <f>F14</f>
        <v>-4139600</v>
      </c>
      <c r="G13" s="140">
        <f t="shared" si="0"/>
        <v>-4134700</v>
      </c>
    </row>
    <row r="14" spans="1:7" ht="37.5">
      <c r="A14" s="141" t="s">
        <v>7</v>
      </c>
      <c r="B14" s="142" t="s">
        <v>8</v>
      </c>
      <c r="C14" s="140">
        <f t="shared" si="0"/>
        <v>-5318450</v>
      </c>
      <c r="D14" s="140" t="e">
        <f t="shared" si="0"/>
        <v>#REF!</v>
      </c>
      <c r="E14" s="140" t="e">
        <f t="shared" si="0"/>
        <v>#REF!</v>
      </c>
      <c r="F14" s="140">
        <f t="shared" si="0"/>
        <v>-4139600</v>
      </c>
      <c r="G14" s="140">
        <f t="shared" si="0"/>
        <v>-4134700</v>
      </c>
    </row>
    <row r="15" spans="1:7" ht="37.5">
      <c r="A15" s="141" t="s">
        <v>9</v>
      </c>
      <c r="B15" s="142" t="s">
        <v>10</v>
      </c>
      <c r="C15" s="140">
        <f t="shared" si="0"/>
        <v>-5318450</v>
      </c>
      <c r="D15" s="140" t="e">
        <f t="shared" si="0"/>
        <v>#REF!</v>
      </c>
      <c r="E15" s="140" t="e">
        <f t="shared" si="0"/>
        <v>#REF!</v>
      </c>
      <c r="F15" s="140">
        <f t="shared" si="0"/>
        <v>-4139600</v>
      </c>
      <c r="G15" s="140">
        <f t="shared" si="0"/>
        <v>-4134700</v>
      </c>
    </row>
    <row r="16" spans="1:7" ht="37.5">
      <c r="A16" s="141" t="s">
        <v>11</v>
      </c>
      <c r="B16" s="142" t="s">
        <v>12</v>
      </c>
      <c r="C16" s="140">
        <f>-'Прил 5'!D6</f>
        <v>-5318450</v>
      </c>
      <c r="D16" s="140" t="e">
        <f>-[1]Лист2!D67</f>
        <v>#REF!</v>
      </c>
      <c r="E16" s="140" t="e">
        <f>-[1]Лист2!E67</f>
        <v>#REF!</v>
      </c>
      <c r="F16" s="140">
        <f>-'Прил 5'!E6</f>
        <v>-4139600</v>
      </c>
      <c r="G16" s="140">
        <f>-'Прил 5'!F6</f>
        <v>-4134700</v>
      </c>
    </row>
    <row r="17" spans="1:7" ht="18.75">
      <c r="A17" s="141" t="s">
        <v>13</v>
      </c>
      <c r="B17" s="142" t="s">
        <v>14</v>
      </c>
      <c r="C17" s="140">
        <f t="shared" ref="C17:G19" si="1">C18</f>
        <v>5914997.7800000003</v>
      </c>
      <c r="D17" s="140" t="e">
        <f t="shared" si="1"/>
        <v>#REF!</v>
      </c>
      <c r="E17" s="140" t="e">
        <f t="shared" si="1"/>
        <v>#REF!</v>
      </c>
      <c r="F17" s="140">
        <f>F18</f>
        <v>4139600</v>
      </c>
      <c r="G17" s="140">
        <f t="shared" si="1"/>
        <v>4134700</v>
      </c>
    </row>
    <row r="18" spans="1:7" ht="37.5">
      <c r="A18" s="141" t="s">
        <v>15</v>
      </c>
      <c r="B18" s="142" t="s">
        <v>16</v>
      </c>
      <c r="C18" s="140">
        <f t="shared" si="1"/>
        <v>5914997.7800000003</v>
      </c>
      <c r="D18" s="140" t="e">
        <f t="shared" si="1"/>
        <v>#REF!</v>
      </c>
      <c r="E18" s="140" t="e">
        <f t="shared" si="1"/>
        <v>#REF!</v>
      </c>
      <c r="F18" s="140">
        <f>F19</f>
        <v>4139600</v>
      </c>
      <c r="G18" s="140">
        <f t="shared" si="1"/>
        <v>4134700</v>
      </c>
    </row>
    <row r="19" spans="1:7" ht="37.5">
      <c r="A19" s="141" t="s">
        <v>17</v>
      </c>
      <c r="B19" s="142" t="s">
        <v>18</v>
      </c>
      <c r="C19" s="140">
        <f t="shared" si="1"/>
        <v>5914997.7800000003</v>
      </c>
      <c r="D19" s="140" t="e">
        <f t="shared" si="1"/>
        <v>#REF!</v>
      </c>
      <c r="E19" s="140" t="e">
        <f t="shared" si="1"/>
        <v>#REF!</v>
      </c>
      <c r="F19" s="140">
        <f>F20</f>
        <v>4139600</v>
      </c>
      <c r="G19" s="140">
        <f t="shared" si="1"/>
        <v>4134700</v>
      </c>
    </row>
    <row r="20" spans="1:7" ht="37.5">
      <c r="A20" s="141" t="s">
        <v>19</v>
      </c>
      <c r="B20" s="142" t="s">
        <v>20</v>
      </c>
      <c r="C20" s="140">
        <f>'Приложение 8'!H9</f>
        <v>5914997.7800000003</v>
      </c>
      <c r="D20" s="140" t="e">
        <f>[1]Лист3!D33</f>
        <v>#REF!</v>
      </c>
      <c r="E20" s="140" t="e">
        <f>[1]Лист3!E33</f>
        <v>#REF!</v>
      </c>
      <c r="F20" s="140">
        <f>'Приложение 8'!I9</f>
        <v>4139600</v>
      </c>
      <c r="G20" s="140">
        <f>'Приложение 8'!J9</f>
        <v>4134700</v>
      </c>
    </row>
    <row r="21" spans="1:7" customFormat="1" ht="39.75" customHeight="1">
      <c r="A21" s="207"/>
      <c r="B21" s="208" t="s">
        <v>366</v>
      </c>
      <c r="C21" s="209">
        <v>0</v>
      </c>
      <c r="D21" s="209">
        <v>0</v>
      </c>
      <c r="E21" s="209">
        <v>0</v>
      </c>
      <c r="F21" s="209">
        <v>0</v>
      </c>
      <c r="G21" s="209">
        <v>0</v>
      </c>
    </row>
    <row r="22" spans="1:7" ht="18.75">
      <c r="A22" s="143"/>
      <c r="B22" s="144"/>
      <c r="C22" s="145"/>
      <c r="D22" s="145"/>
      <c r="E22" s="145"/>
    </row>
    <row r="23" spans="1:7" ht="18.75">
      <c r="A23" s="143"/>
      <c r="B23" s="144"/>
      <c r="C23" s="145"/>
      <c r="D23" s="145"/>
      <c r="E23" s="146"/>
    </row>
    <row r="24" spans="1:7" ht="18.75">
      <c r="A24" s="143"/>
      <c r="B24" s="144"/>
      <c r="C24" s="145"/>
      <c r="D24" s="145"/>
      <c r="E24" s="146"/>
    </row>
    <row r="25" spans="1:7">
      <c r="C25" s="147"/>
      <c r="D25" s="147"/>
      <c r="E25" s="147"/>
    </row>
    <row r="26" spans="1:7">
      <c r="C26" s="147"/>
      <c r="D26" s="147"/>
      <c r="E26" s="147"/>
    </row>
    <row r="27" spans="1:7">
      <c r="C27" s="147"/>
      <c r="D27" s="147"/>
      <c r="E27" s="147"/>
    </row>
    <row r="28" spans="1:7">
      <c r="C28" s="147"/>
      <c r="D28" s="147"/>
      <c r="E28" s="147"/>
    </row>
    <row r="29" spans="1:7">
      <c r="C29" s="147"/>
      <c r="D29" s="147"/>
      <c r="E29" s="147"/>
    </row>
    <row r="30" spans="1:7">
      <c r="C30" s="147"/>
      <c r="D30" s="147"/>
      <c r="E30" s="147"/>
    </row>
    <row r="31" spans="1:7">
      <c r="C31" s="147"/>
      <c r="D31" s="147"/>
      <c r="E31" s="147"/>
    </row>
    <row r="32" spans="1:7">
      <c r="C32" s="147"/>
      <c r="D32" s="147"/>
      <c r="E32" s="147"/>
    </row>
    <row r="33" spans="3:5">
      <c r="C33" s="147"/>
      <c r="D33" s="147"/>
      <c r="E33" s="147"/>
    </row>
    <row r="34" spans="3:5">
      <c r="C34" s="147"/>
      <c r="D34" s="147"/>
      <c r="E34" s="147"/>
    </row>
    <row r="35" spans="3:5">
      <c r="C35" s="147"/>
      <c r="D35" s="147"/>
      <c r="E35" s="147"/>
    </row>
    <row r="36" spans="3:5">
      <c r="C36" s="147"/>
      <c r="D36" s="147"/>
      <c r="E36" s="147"/>
    </row>
  </sheetData>
  <mergeCells count="2">
    <mergeCell ref="A6:E6"/>
    <mergeCell ref="A7:E7"/>
  </mergeCells>
  <pageMargins left="0.78740157480314965" right="0.78740157480314965" top="0.78740157480314965" bottom="0.78740157480314965" header="0" footer="0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J134"/>
  <sheetViews>
    <sheetView workbookViewId="0">
      <pane xSplit="3" ySplit="5" topLeftCell="D57" activePane="bottomRight" state="frozen"/>
      <selection pane="topRight" activeCell="D1" sqref="D1"/>
      <selection pane="bottomLeft" activeCell="A3" sqref="A3"/>
      <selection pane="bottomRight" activeCell="B2" sqref="B2"/>
    </sheetView>
  </sheetViews>
  <sheetFormatPr defaultRowHeight="12.75"/>
  <cols>
    <col min="1" max="1" width="21.42578125" style="150" customWidth="1"/>
    <col min="2" max="2" width="71.42578125" style="150" customWidth="1"/>
    <col min="3" max="3" width="6" style="150" customWidth="1"/>
    <col min="4" max="6" width="12.5703125" style="150" customWidth="1"/>
    <col min="7" max="16384" width="9.140625" style="150"/>
  </cols>
  <sheetData>
    <row r="1" spans="1:10" ht="18.75" customHeight="1">
      <c r="B1" s="148"/>
      <c r="C1" s="148"/>
      <c r="D1" s="299" t="s">
        <v>446</v>
      </c>
      <c r="E1" s="275"/>
      <c r="F1" s="275"/>
    </row>
    <row r="2" spans="1:10" ht="15" customHeight="1">
      <c r="B2" s="148"/>
      <c r="C2" s="148"/>
      <c r="D2" s="275"/>
      <c r="E2" s="275"/>
      <c r="F2" s="275"/>
    </row>
    <row r="3" spans="1:10" ht="15" customHeight="1">
      <c r="B3" s="148"/>
      <c r="C3" s="148"/>
      <c r="D3" s="275"/>
      <c r="E3" s="275"/>
      <c r="F3" s="275"/>
    </row>
    <row r="4" spans="1:10" ht="45.75" customHeight="1">
      <c r="A4" s="276" t="s">
        <v>367</v>
      </c>
      <c r="B4" s="277"/>
      <c r="C4" s="277"/>
      <c r="D4" s="277"/>
      <c r="E4" s="277"/>
      <c r="F4" s="277"/>
    </row>
    <row r="5" spans="1:10" ht="63.75" customHeight="1">
      <c r="A5" s="218" t="s">
        <v>130</v>
      </c>
      <c r="B5" s="219" t="s">
        <v>131</v>
      </c>
      <c r="C5" s="219" t="s">
        <v>149</v>
      </c>
      <c r="D5" s="220">
        <v>2021</v>
      </c>
      <c r="E5" s="220">
        <v>2022</v>
      </c>
      <c r="F5" s="220">
        <v>2023</v>
      </c>
      <c r="J5" s="210"/>
    </row>
    <row r="6" spans="1:10" s="155" customFormat="1" ht="23.25" customHeight="1">
      <c r="A6" s="211" t="s">
        <v>151</v>
      </c>
      <c r="B6" s="151" t="s">
        <v>150</v>
      </c>
      <c r="C6" s="152">
        <v>10</v>
      </c>
      <c r="D6" s="190">
        <f>D7+D95</f>
        <v>5318450</v>
      </c>
      <c r="E6" s="190">
        <f>E7+E95</f>
        <v>4139600</v>
      </c>
      <c r="F6" s="190">
        <f>F7+F95</f>
        <v>4134700</v>
      </c>
    </row>
    <row r="7" spans="1:10" s="155" customFormat="1" ht="15" customHeight="1">
      <c r="A7" s="211" t="s">
        <v>152</v>
      </c>
      <c r="B7" s="151" t="s">
        <v>21</v>
      </c>
      <c r="C7" s="152">
        <v>10</v>
      </c>
      <c r="D7" s="154">
        <f>D8+D14+D24+D38+D49+D52+D56+D69+D76+D85+D92+D62</f>
        <v>1475350</v>
      </c>
      <c r="E7" s="154">
        <f>E8+E14+E24+E38+E49+E52+E56+E69+E76+E85+E92</f>
        <v>1299000</v>
      </c>
      <c r="F7" s="154">
        <f>F8+F14+F24+F38+F49+F52+F56+F69+F76+F85+F92</f>
        <v>1312000</v>
      </c>
    </row>
    <row r="8" spans="1:10" s="155" customFormat="1" ht="15" customHeight="1">
      <c r="A8" s="211" t="s">
        <v>153</v>
      </c>
      <c r="B8" s="151" t="s">
        <v>22</v>
      </c>
      <c r="C8" s="152">
        <v>10</v>
      </c>
      <c r="D8" s="154">
        <f>D9</f>
        <v>187000</v>
      </c>
      <c r="E8" s="154">
        <f>E9</f>
        <v>193000</v>
      </c>
      <c r="F8" s="154">
        <f>F9</f>
        <v>194000</v>
      </c>
    </row>
    <row r="9" spans="1:10" s="155" customFormat="1" ht="15" customHeight="1">
      <c r="A9" s="211" t="s">
        <v>154</v>
      </c>
      <c r="B9" s="151" t="s">
        <v>23</v>
      </c>
      <c r="C9" s="152">
        <v>10</v>
      </c>
      <c r="D9" s="154">
        <f>D10+D12+D13</f>
        <v>187000</v>
      </c>
      <c r="E9" s="154">
        <f>E10+E12+E13</f>
        <v>193000</v>
      </c>
      <c r="F9" s="154">
        <f>F10+F12+F13</f>
        <v>194000</v>
      </c>
    </row>
    <row r="10" spans="1:10" s="155" customFormat="1" ht="35.25" customHeight="1">
      <c r="A10" s="211" t="s">
        <v>156</v>
      </c>
      <c r="B10" s="151" t="s">
        <v>155</v>
      </c>
      <c r="C10" s="152">
        <v>10</v>
      </c>
      <c r="D10" s="154">
        <f>D11</f>
        <v>180000</v>
      </c>
      <c r="E10" s="154">
        <f>E11</f>
        <v>185000</v>
      </c>
      <c r="F10" s="154">
        <f>F11</f>
        <v>185000</v>
      </c>
    </row>
    <row r="11" spans="1:10" s="155" customFormat="1" ht="35.25" customHeight="1">
      <c r="A11" s="212" t="s">
        <v>157</v>
      </c>
      <c r="B11" s="151" t="s">
        <v>155</v>
      </c>
      <c r="C11" s="152">
        <v>10</v>
      </c>
      <c r="D11" s="154">
        <v>180000</v>
      </c>
      <c r="E11" s="154">
        <v>185000</v>
      </c>
      <c r="F11" s="154">
        <v>185000</v>
      </c>
    </row>
    <row r="12" spans="1:10" ht="56.25" hidden="1" customHeight="1">
      <c r="A12" s="158" t="s">
        <v>202</v>
      </c>
      <c r="B12" s="156" t="s">
        <v>201</v>
      </c>
      <c r="C12" s="157">
        <v>10</v>
      </c>
      <c r="D12" s="154">
        <f>'[2]2020'!D9</f>
        <v>0</v>
      </c>
      <c r="E12" s="154">
        <f>'[2]2021'!D9</f>
        <v>0</v>
      </c>
      <c r="F12" s="154">
        <f>'[2]2022'!D9</f>
        <v>0</v>
      </c>
    </row>
    <row r="13" spans="1:10" s="155" customFormat="1" ht="28.5" customHeight="1">
      <c r="A13" s="211" t="s">
        <v>159</v>
      </c>
      <c r="B13" s="151" t="s">
        <v>158</v>
      </c>
      <c r="C13" s="152">
        <v>10</v>
      </c>
      <c r="D13" s="154">
        <v>7000</v>
      </c>
      <c r="E13" s="154">
        <v>8000</v>
      </c>
      <c r="F13" s="154">
        <v>9000</v>
      </c>
    </row>
    <row r="14" spans="1:10" s="155" customFormat="1" ht="23.25" customHeight="1">
      <c r="A14" s="211" t="s">
        <v>161</v>
      </c>
      <c r="B14" s="151" t="s">
        <v>160</v>
      </c>
      <c r="C14" s="152">
        <v>10</v>
      </c>
      <c r="D14" s="154">
        <f>D15</f>
        <v>295000</v>
      </c>
      <c r="E14" s="154">
        <f>E15</f>
        <v>304000</v>
      </c>
      <c r="F14" s="154">
        <f>F15</f>
        <v>316000</v>
      </c>
    </row>
    <row r="15" spans="1:10" s="155" customFormat="1" ht="24.75" customHeight="1">
      <c r="A15" s="211" t="s">
        <v>162</v>
      </c>
      <c r="B15" s="151" t="s">
        <v>24</v>
      </c>
      <c r="C15" s="152">
        <v>10</v>
      </c>
      <c r="D15" s="154">
        <f>D16+D18+D20+D23</f>
        <v>295000</v>
      </c>
      <c r="E15" s="154">
        <f>E16+E18+E20+E23</f>
        <v>304000</v>
      </c>
      <c r="F15" s="154">
        <f>F16+F18+F20+F23</f>
        <v>316000</v>
      </c>
    </row>
    <row r="16" spans="1:10" s="155" customFormat="1" ht="38.25" customHeight="1">
      <c r="A16" s="212" t="s">
        <v>163</v>
      </c>
      <c r="B16" s="151" t="s">
        <v>25</v>
      </c>
      <c r="C16" s="152">
        <v>10</v>
      </c>
      <c r="D16" s="154">
        <f>D17</f>
        <v>135000</v>
      </c>
      <c r="E16" s="154">
        <f>E17</f>
        <v>140000</v>
      </c>
      <c r="F16" s="154">
        <f>F17</f>
        <v>146000</v>
      </c>
    </row>
    <row r="17" spans="1:6" s="155" customFormat="1" ht="60" customHeight="1">
      <c r="A17" s="212" t="s">
        <v>165</v>
      </c>
      <c r="B17" s="151" t="s">
        <v>164</v>
      </c>
      <c r="C17" s="152">
        <v>10</v>
      </c>
      <c r="D17" s="154">
        <v>135000</v>
      </c>
      <c r="E17" s="154">
        <v>140000</v>
      </c>
      <c r="F17" s="154">
        <v>146000</v>
      </c>
    </row>
    <row r="18" spans="1:6" s="155" customFormat="1" ht="48" customHeight="1">
      <c r="A18" s="212" t="s">
        <v>166</v>
      </c>
      <c r="B18" s="151" t="s">
        <v>26</v>
      </c>
      <c r="C18" s="152">
        <v>10</v>
      </c>
      <c r="D18" s="154">
        <f>D19</f>
        <v>1000</v>
      </c>
      <c r="E18" s="154">
        <f>E19</f>
        <v>1000</v>
      </c>
      <c r="F18" s="154">
        <f>F19</f>
        <v>1000</v>
      </c>
    </row>
    <row r="19" spans="1:6" s="155" customFormat="1" ht="72" customHeight="1">
      <c r="A19" s="212" t="s">
        <v>168</v>
      </c>
      <c r="B19" s="151" t="s">
        <v>167</v>
      </c>
      <c r="C19" s="152">
        <v>10</v>
      </c>
      <c r="D19" s="154">
        <f>'[2]2020'!D16</f>
        <v>1000</v>
      </c>
      <c r="E19" s="154">
        <f>'[2]2021'!D16</f>
        <v>1000</v>
      </c>
      <c r="F19" s="154">
        <f>'[2]2022'!D16</f>
        <v>1000</v>
      </c>
    </row>
    <row r="20" spans="1:6" s="155" customFormat="1" ht="36.75" customHeight="1">
      <c r="A20" s="212" t="s">
        <v>169</v>
      </c>
      <c r="B20" s="151" t="s">
        <v>27</v>
      </c>
      <c r="C20" s="152">
        <v>10</v>
      </c>
      <c r="D20" s="154">
        <v>178000</v>
      </c>
      <c r="E20" s="154">
        <v>183000</v>
      </c>
      <c r="F20" s="154">
        <v>191000</v>
      </c>
    </row>
    <row r="21" spans="1:6" s="155" customFormat="1" ht="60.75" customHeight="1">
      <c r="A21" s="212" t="s">
        <v>171</v>
      </c>
      <c r="B21" s="151" t="s">
        <v>170</v>
      </c>
      <c r="C21" s="152">
        <v>10</v>
      </c>
      <c r="D21" s="154">
        <f>'[2]2020'!D18</f>
        <v>184000</v>
      </c>
      <c r="E21" s="154">
        <f>'[2]2021'!D18</f>
        <v>196000</v>
      </c>
      <c r="F21" s="154">
        <f>'[2]2022'!D18</f>
        <v>186000</v>
      </c>
    </row>
    <row r="22" spans="1:6" s="155" customFormat="1" ht="35.25" customHeight="1">
      <c r="A22" s="212" t="s">
        <v>172</v>
      </c>
      <c r="B22" s="151" t="s">
        <v>28</v>
      </c>
      <c r="C22" s="152">
        <v>10</v>
      </c>
      <c r="D22" s="154">
        <f>D23</f>
        <v>-19000</v>
      </c>
      <c r="E22" s="154">
        <f>E23</f>
        <v>-20000</v>
      </c>
      <c r="F22" s="154">
        <f>F23</f>
        <v>-22000</v>
      </c>
    </row>
    <row r="23" spans="1:6" s="155" customFormat="1" ht="57.75" customHeight="1">
      <c r="A23" s="212" t="s">
        <v>174</v>
      </c>
      <c r="B23" s="151" t="s">
        <v>173</v>
      </c>
      <c r="C23" s="152">
        <v>10</v>
      </c>
      <c r="D23" s="154">
        <v>-19000</v>
      </c>
      <c r="E23" s="154">
        <v>-20000</v>
      </c>
      <c r="F23" s="154">
        <v>-22000</v>
      </c>
    </row>
    <row r="24" spans="1:6" s="155" customFormat="1" ht="15" customHeight="1">
      <c r="A24" s="211" t="s">
        <v>175</v>
      </c>
      <c r="B24" s="151" t="s">
        <v>132</v>
      </c>
      <c r="C24" s="152">
        <v>10</v>
      </c>
      <c r="D24" s="154">
        <f>D25+D34</f>
        <v>1000</v>
      </c>
      <c r="E24" s="154">
        <f>E25+E34</f>
        <v>1000</v>
      </c>
      <c r="F24" s="154">
        <f>F25+F34</f>
        <v>1000</v>
      </c>
    </row>
    <row r="25" spans="1:6" s="163" customFormat="1" ht="12.75" hidden="1" customHeight="1">
      <c r="A25" s="161" t="s">
        <v>203</v>
      </c>
      <c r="B25" s="159" t="s">
        <v>133</v>
      </c>
      <c r="C25" s="160">
        <v>10</v>
      </c>
      <c r="D25" s="162">
        <f>D26+D30</f>
        <v>0</v>
      </c>
      <c r="E25" s="162">
        <f>E26+E30</f>
        <v>0</v>
      </c>
      <c r="F25" s="162">
        <f>F26+F30</f>
        <v>0</v>
      </c>
    </row>
    <row r="26" spans="1:6" s="168" customFormat="1" ht="22.5" hidden="1" customHeight="1">
      <c r="A26" s="166" t="s">
        <v>205</v>
      </c>
      <c r="B26" s="164" t="s">
        <v>204</v>
      </c>
      <c r="C26" s="165">
        <v>10</v>
      </c>
      <c r="D26" s="167">
        <f>D27+D29</f>
        <v>0</v>
      </c>
      <c r="E26" s="167">
        <f>E27+E29</f>
        <v>0</v>
      </c>
      <c r="F26" s="167">
        <f>F27+F29</f>
        <v>0</v>
      </c>
    </row>
    <row r="27" spans="1:6" ht="22.5" hidden="1" customHeight="1">
      <c r="A27" s="158" t="s">
        <v>206</v>
      </c>
      <c r="B27" s="156" t="s">
        <v>204</v>
      </c>
      <c r="C27" s="157">
        <v>10</v>
      </c>
      <c r="D27" s="169">
        <f>D28</f>
        <v>0</v>
      </c>
      <c r="E27" s="169">
        <f>E28</f>
        <v>0</v>
      </c>
      <c r="F27" s="169">
        <f>F28</f>
        <v>0</v>
      </c>
    </row>
    <row r="28" spans="1:6" ht="22.5" hidden="1" customHeight="1">
      <c r="A28" s="170" t="s">
        <v>207</v>
      </c>
      <c r="B28" s="156" t="s">
        <v>204</v>
      </c>
      <c r="C28" s="157">
        <v>10</v>
      </c>
      <c r="D28" s="154">
        <f>'[2]2020'!D25</f>
        <v>0</v>
      </c>
      <c r="E28" s="154">
        <f>'[2]2021'!D25</f>
        <v>0</v>
      </c>
      <c r="F28" s="154">
        <f>'[2]2022'!D25</f>
        <v>0</v>
      </c>
    </row>
    <row r="29" spans="1:6" ht="22.5" hidden="1" customHeight="1">
      <c r="A29" s="158" t="s">
        <v>209</v>
      </c>
      <c r="B29" s="156" t="s">
        <v>208</v>
      </c>
      <c r="C29" s="157">
        <v>10</v>
      </c>
      <c r="D29" s="154">
        <f>'[2]2020'!D26</f>
        <v>0</v>
      </c>
      <c r="E29" s="154">
        <f>'[2]2021'!D26</f>
        <v>0</v>
      </c>
      <c r="F29" s="154">
        <f>'[2]2022'!D26</f>
        <v>0</v>
      </c>
    </row>
    <row r="30" spans="1:6" s="163" customFormat="1" ht="22.5" hidden="1" customHeight="1">
      <c r="A30" s="161" t="s">
        <v>211</v>
      </c>
      <c r="B30" s="159" t="s">
        <v>210</v>
      </c>
      <c r="C30" s="160">
        <v>10</v>
      </c>
      <c r="D30" s="162">
        <f>D31+D33</f>
        <v>0</v>
      </c>
      <c r="E30" s="162">
        <f>E31+E33</f>
        <v>0</v>
      </c>
      <c r="F30" s="162">
        <f>F31+F33</f>
        <v>0</v>
      </c>
    </row>
    <row r="31" spans="1:6" ht="22.5" hidden="1" customHeight="1">
      <c r="A31" s="158" t="s">
        <v>212</v>
      </c>
      <c r="B31" s="156" t="s">
        <v>210</v>
      </c>
      <c r="C31" s="157">
        <v>10</v>
      </c>
      <c r="D31" s="169">
        <f>D32</f>
        <v>0</v>
      </c>
      <c r="E31" s="169">
        <f>E32</f>
        <v>0</v>
      </c>
      <c r="F31" s="169">
        <f>F32</f>
        <v>0</v>
      </c>
    </row>
    <row r="32" spans="1:6" ht="22.5" hidden="1" customHeight="1">
      <c r="A32" s="170" t="s">
        <v>213</v>
      </c>
      <c r="B32" s="156" t="s">
        <v>210</v>
      </c>
      <c r="C32" s="157">
        <v>10</v>
      </c>
      <c r="D32" s="154">
        <f>'[2]2020'!D29</f>
        <v>0</v>
      </c>
      <c r="E32" s="154">
        <f>'[2]2021'!D29</f>
        <v>0</v>
      </c>
      <c r="F32" s="154">
        <f>'[2]2022'!D29</f>
        <v>0</v>
      </c>
    </row>
    <row r="33" spans="1:6" ht="33.75" hidden="1" customHeight="1">
      <c r="A33" s="153" t="s">
        <v>215</v>
      </c>
      <c r="B33" s="156" t="s">
        <v>214</v>
      </c>
      <c r="C33" s="157">
        <v>10</v>
      </c>
      <c r="D33" s="154">
        <f>'[2]2020'!D30</f>
        <v>0</v>
      </c>
      <c r="E33" s="154">
        <f>'[2]2021'!D30</f>
        <v>0</v>
      </c>
      <c r="F33" s="154">
        <f>'[2]2022'!D30</f>
        <v>0</v>
      </c>
    </row>
    <row r="34" spans="1:6" s="155" customFormat="1" ht="15" customHeight="1">
      <c r="A34" s="211" t="s">
        <v>176</v>
      </c>
      <c r="B34" s="151" t="s">
        <v>134</v>
      </c>
      <c r="C34" s="152">
        <v>10</v>
      </c>
      <c r="D34" s="154">
        <f>D35+D37</f>
        <v>1000</v>
      </c>
      <c r="E34" s="154">
        <f>E35+E37</f>
        <v>1000</v>
      </c>
      <c r="F34" s="154">
        <f>F35+F37</f>
        <v>1000</v>
      </c>
    </row>
    <row r="35" spans="1:6" s="155" customFormat="1" ht="15" customHeight="1">
      <c r="A35" s="211" t="s">
        <v>177</v>
      </c>
      <c r="B35" s="151" t="s">
        <v>134</v>
      </c>
      <c r="C35" s="152">
        <v>10</v>
      </c>
      <c r="D35" s="154">
        <f>D36</f>
        <v>1000</v>
      </c>
      <c r="E35" s="154">
        <f>E36</f>
        <v>1000</v>
      </c>
      <c r="F35" s="154">
        <f>F36</f>
        <v>1000</v>
      </c>
    </row>
    <row r="36" spans="1:6" s="155" customFormat="1" ht="15" customHeight="1">
      <c r="A36" s="212" t="s">
        <v>179</v>
      </c>
      <c r="B36" s="151" t="s">
        <v>178</v>
      </c>
      <c r="C36" s="152">
        <v>10</v>
      </c>
      <c r="D36" s="154">
        <f>'[2]2020'!D33</f>
        <v>1000</v>
      </c>
      <c r="E36" s="154">
        <f>'[2]2021'!D33</f>
        <v>1000</v>
      </c>
      <c r="F36" s="154">
        <f>'[2]2022'!D33</f>
        <v>1000</v>
      </c>
    </row>
    <row r="37" spans="1:6" ht="22.5" hidden="1" customHeight="1">
      <c r="A37" s="158" t="s">
        <v>217</v>
      </c>
      <c r="B37" s="156" t="s">
        <v>216</v>
      </c>
      <c r="C37" s="157">
        <v>10</v>
      </c>
      <c r="D37" s="154">
        <f>'[2]2020'!D34</f>
        <v>0</v>
      </c>
      <c r="E37" s="154">
        <f>'[2]2021'!D34</f>
        <v>0</v>
      </c>
      <c r="F37" s="154">
        <f>'[2]2022'!D34</f>
        <v>0</v>
      </c>
    </row>
    <row r="38" spans="1:6" s="155" customFormat="1" ht="15" customHeight="1">
      <c r="A38" s="211" t="s">
        <v>180</v>
      </c>
      <c r="B38" s="151" t="s">
        <v>29</v>
      </c>
      <c r="C38" s="152">
        <v>10</v>
      </c>
      <c r="D38" s="154">
        <f>D39+D42</f>
        <v>723000</v>
      </c>
      <c r="E38" s="154">
        <f>E39+E42</f>
        <v>723000</v>
      </c>
      <c r="F38" s="154">
        <f>F39+F42</f>
        <v>723000</v>
      </c>
    </row>
    <row r="39" spans="1:6" s="155" customFormat="1" ht="15" customHeight="1">
      <c r="A39" s="211" t="s">
        <v>181</v>
      </c>
      <c r="B39" s="151" t="s">
        <v>30</v>
      </c>
      <c r="C39" s="152">
        <v>10</v>
      </c>
      <c r="D39" s="154">
        <f t="shared" ref="D39:F40" si="0">D40</f>
        <v>12000</v>
      </c>
      <c r="E39" s="154">
        <f t="shared" si="0"/>
        <v>12000</v>
      </c>
      <c r="F39" s="154">
        <f t="shared" si="0"/>
        <v>12000</v>
      </c>
    </row>
    <row r="40" spans="1:6" s="155" customFormat="1" ht="25.5" customHeight="1">
      <c r="A40" s="211" t="s">
        <v>183</v>
      </c>
      <c r="B40" s="151" t="s">
        <v>182</v>
      </c>
      <c r="C40" s="152">
        <v>10</v>
      </c>
      <c r="D40" s="154">
        <f t="shared" si="0"/>
        <v>12000</v>
      </c>
      <c r="E40" s="154">
        <f t="shared" si="0"/>
        <v>12000</v>
      </c>
      <c r="F40" s="154">
        <f t="shared" si="0"/>
        <v>12000</v>
      </c>
    </row>
    <row r="41" spans="1:6" s="155" customFormat="1" ht="27" customHeight="1">
      <c r="A41" s="212" t="s">
        <v>185</v>
      </c>
      <c r="B41" s="151" t="s">
        <v>184</v>
      </c>
      <c r="C41" s="152">
        <v>10</v>
      </c>
      <c r="D41" s="154">
        <v>12000</v>
      </c>
      <c r="E41" s="154">
        <v>12000</v>
      </c>
      <c r="F41" s="154">
        <v>12000</v>
      </c>
    </row>
    <row r="42" spans="1:6" s="155" customFormat="1" ht="15" customHeight="1">
      <c r="A42" s="211" t="s">
        <v>186</v>
      </c>
      <c r="B42" s="151" t="s">
        <v>31</v>
      </c>
      <c r="C42" s="152">
        <v>10</v>
      </c>
      <c r="D42" s="154">
        <f>D43+D46</f>
        <v>711000</v>
      </c>
      <c r="E42" s="154">
        <f>E43+E46</f>
        <v>711000</v>
      </c>
      <c r="F42" s="154">
        <f>F43+F46</f>
        <v>711000</v>
      </c>
    </row>
    <row r="43" spans="1:6" s="168" customFormat="1" ht="12.75" hidden="1" customHeight="1">
      <c r="A43" s="166" t="s">
        <v>219</v>
      </c>
      <c r="B43" s="164" t="s">
        <v>218</v>
      </c>
      <c r="C43" s="165">
        <v>10</v>
      </c>
      <c r="D43" s="167">
        <f t="shared" ref="D43:F44" si="1">D44</f>
        <v>0</v>
      </c>
      <c r="E43" s="167">
        <f t="shared" si="1"/>
        <v>0</v>
      </c>
      <c r="F43" s="167">
        <f t="shared" si="1"/>
        <v>0</v>
      </c>
    </row>
    <row r="44" spans="1:6" ht="22.5" hidden="1" customHeight="1">
      <c r="A44" s="158" t="s">
        <v>221</v>
      </c>
      <c r="B44" s="156" t="s">
        <v>220</v>
      </c>
      <c r="C44" s="157">
        <v>10</v>
      </c>
      <c r="D44" s="169">
        <f t="shared" si="1"/>
        <v>0</v>
      </c>
      <c r="E44" s="169">
        <f t="shared" si="1"/>
        <v>0</v>
      </c>
      <c r="F44" s="169">
        <f t="shared" si="1"/>
        <v>0</v>
      </c>
    </row>
    <row r="45" spans="1:6" ht="33.75" hidden="1" customHeight="1">
      <c r="A45" s="170" t="s">
        <v>222</v>
      </c>
      <c r="B45" s="156" t="s">
        <v>135</v>
      </c>
      <c r="C45" s="157">
        <v>10</v>
      </c>
      <c r="D45" s="154">
        <f>'[2]2020'!D42</f>
        <v>0</v>
      </c>
      <c r="E45" s="154">
        <f>'[2]2021'!D42</f>
        <v>0</v>
      </c>
      <c r="F45" s="154">
        <f>'[2]2022'!D42</f>
        <v>0</v>
      </c>
    </row>
    <row r="46" spans="1:6" s="155" customFormat="1" ht="15" customHeight="1">
      <c r="A46" s="211" t="s">
        <v>188</v>
      </c>
      <c r="B46" s="151" t="s">
        <v>187</v>
      </c>
      <c r="C46" s="152">
        <v>10</v>
      </c>
      <c r="D46" s="154">
        <f>D48</f>
        <v>711000</v>
      </c>
      <c r="E46" s="154">
        <f>E48</f>
        <v>711000</v>
      </c>
      <c r="F46" s="154">
        <f>F48</f>
        <v>711000</v>
      </c>
    </row>
    <row r="47" spans="1:6" s="155" customFormat="1" ht="21.75" customHeight="1">
      <c r="A47" s="211" t="s">
        <v>190</v>
      </c>
      <c r="B47" s="151" t="s">
        <v>189</v>
      </c>
      <c r="C47" s="152">
        <v>10</v>
      </c>
      <c r="D47" s="154">
        <f>D48</f>
        <v>711000</v>
      </c>
      <c r="E47" s="154">
        <f>E48</f>
        <v>711000</v>
      </c>
      <c r="F47" s="154">
        <f>F48</f>
        <v>711000</v>
      </c>
    </row>
    <row r="48" spans="1:6" s="155" customFormat="1" ht="40.5" customHeight="1">
      <c r="A48" s="212" t="s">
        <v>191</v>
      </c>
      <c r="B48" s="151" t="s">
        <v>32</v>
      </c>
      <c r="C48" s="152">
        <v>10</v>
      </c>
      <c r="D48" s="154">
        <v>711000</v>
      </c>
      <c r="E48" s="154">
        <v>711000</v>
      </c>
      <c r="F48" s="154">
        <v>711000</v>
      </c>
    </row>
    <row r="49" spans="1:6" s="175" customFormat="1" ht="12.75" hidden="1" customHeight="1">
      <c r="A49" s="173" t="s">
        <v>223</v>
      </c>
      <c r="B49" s="171" t="s">
        <v>136</v>
      </c>
      <c r="C49" s="172">
        <v>10</v>
      </c>
      <c r="D49" s="174">
        <f t="shared" ref="D49:F50" si="2">D50</f>
        <v>0</v>
      </c>
      <c r="E49" s="174">
        <f t="shared" si="2"/>
        <v>0</v>
      </c>
      <c r="F49" s="174">
        <f t="shared" si="2"/>
        <v>0</v>
      </c>
    </row>
    <row r="50" spans="1:6" s="168" customFormat="1" ht="22.5" hidden="1" customHeight="1">
      <c r="A50" s="166" t="s">
        <v>225</v>
      </c>
      <c r="B50" s="164" t="s">
        <v>224</v>
      </c>
      <c r="C50" s="165">
        <v>10</v>
      </c>
      <c r="D50" s="167">
        <f t="shared" si="2"/>
        <v>0</v>
      </c>
      <c r="E50" s="167">
        <f t="shared" si="2"/>
        <v>0</v>
      </c>
      <c r="F50" s="167">
        <f t="shared" si="2"/>
        <v>0</v>
      </c>
    </row>
    <row r="51" spans="1:6" ht="33.75" hidden="1" customHeight="1">
      <c r="A51" s="170" t="s">
        <v>226</v>
      </c>
      <c r="B51" s="156" t="s">
        <v>142</v>
      </c>
      <c r="C51" s="157">
        <v>10</v>
      </c>
      <c r="D51" s="154">
        <f>'[2]2020'!D48</f>
        <v>0</v>
      </c>
      <c r="E51" s="154">
        <f>'[2]2021'!D48</f>
        <v>0</v>
      </c>
      <c r="F51" s="154">
        <f>'[2]2022'!D48</f>
        <v>0</v>
      </c>
    </row>
    <row r="52" spans="1:6" s="175" customFormat="1" ht="22.5" hidden="1" customHeight="1">
      <c r="A52" s="173" t="s">
        <v>228</v>
      </c>
      <c r="B52" s="171" t="s">
        <v>227</v>
      </c>
      <c r="C52" s="172">
        <v>10</v>
      </c>
      <c r="D52" s="174">
        <f t="shared" ref="D52:F54" si="3">D53</f>
        <v>0</v>
      </c>
      <c r="E52" s="174">
        <f t="shared" si="3"/>
        <v>0</v>
      </c>
      <c r="F52" s="174">
        <f t="shared" si="3"/>
        <v>0</v>
      </c>
    </row>
    <row r="53" spans="1:6" s="168" customFormat="1" ht="12.75" hidden="1" customHeight="1">
      <c r="A53" s="166" t="s">
        <v>230</v>
      </c>
      <c r="B53" s="164" t="s">
        <v>229</v>
      </c>
      <c r="C53" s="165">
        <v>10</v>
      </c>
      <c r="D53" s="167">
        <f t="shared" si="3"/>
        <v>0</v>
      </c>
      <c r="E53" s="167">
        <f t="shared" si="3"/>
        <v>0</v>
      </c>
      <c r="F53" s="167">
        <f t="shared" si="3"/>
        <v>0</v>
      </c>
    </row>
    <row r="54" spans="1:6" s="168" customFormat="1" ht="12.75" hidden="1" customHeight="1">
      <c r="A54" s="166" t="s">
        <v>232</v>
      </c>
      <c r="B54" s="164" t="s">
        <v>231</v>
      </c>
      <c r="C54" s="165">
        <v>10</v>
      </c>
      <c r="D54" s="167">
        <f t="shared" si="3"/>
        <v>0</v>
      </c>
      <c r="E54" s="167">
        <f t="shared" si="3"/>
        <v>0</v>
      </c>
      <c r="F54" s="167">
        <f t="shared" si="3"/>
        <v>0</v>
      </c>
    </row>
    <row r="55" spans="1:6" ht="22.5" hidden="1" customHeight="1">
      <c r="A55" s="158" t="s">
        <v>234</v>
      </c>
      <c r="B55" s="156" t="s">
        <v>233</v>
      </c>
      <c r="C55" s="157">
        <v>10</v>
      </c>
      <c r="D55" s="154">
        <f>'[2]2020'!D52</f>
        <v>0</v>
      </c>
      <c r="E55" s="154">
        <f>'[2]2021'!D52</f>
        <v>0</v>
      </c>
      <c r="F55" s="154">
        <f>'[2]2022'!D52</f>
        <v>0</v>
      </c>
    </row>
    <row r="56" spans="1:6" s="155" customFormat="1" ht="25.5" customHeight="1">
      <c r="A56" s="211" t="s">
        <v>192</v>
      </c>
      <c r="B56" s="151" t="s">
        <v>137</v>
      </c>
      <c r="C56" s="152">
        <v>10</v>
      </c>
      <c r="D56" s="154">
        <f>D57+D66</f>
        <v>78000</v>
      </c>
      <c r="E56" s="154">
        <f>E57+E66</f>
        <v>78000</v>
      </c>
      <c r="F56" s="154">
        <f>F57+F66</f>
        <v>78000</v>
      </c>
    </row>
    <row r="57" spans="1:6" s="155" customFormat="1" ht="46.5" customHeight="1">
      <c r="A57" s="211" t="s">
        <v>193</v>
      </c>
      <c r="B57" s="151" t="s">
        <v>138</v>
      </c>
      <c r="C57" s="152">
        <v>10</v>
      </c>
      <c r="D57" s="154">
        <f>D58+D60</f>
        <v>78000</v>
      </c>
      <c r="E57" s="154">
        <f>E58+E60</f>
        <v>78000</v>
      </c>
      <c r="F57" s="154">
        <f>F58+F60</f>
        <v>78000</v>
      </c>
    </row>
    <row r="58" spans="1:6" s="168" customFormat="1" ht="45" hidden="1" customHeight="1">
      <c r="A58" s="166" t="s">
        <v>236</v>
      </c>
      <c r="B58" s="164" t="s">
        <v>235</v>
      </c>
      <c r="C58" s="165">
        <v>10</v>
      </c>
      <c r="D58" s="167">
        <f>D59</f>
        <v>0</v>
      </c>
      <c r="E58" s="167">
        <f>E59</f>
        <v>0</v>
      </c>
      <c r="F58" s="167">
        <f>F59</f>
        <v>0</v>
      </c>
    </row>
    <row r="59" spans="1:6" ht="45" hidden="1" customHeight="1">
      <c r="A59" s="158" t="s">
        <v>238</v>
      </c>
      <c r="B59" s="156" t="s">
        <v>237</v>
      </c>
      <c r="C59" s="157">
        <v>10</v>
      </c>
      <c r="D59" s="154">
        <f>'[2]2020'!D56</f>
        <v>0</v>
      </c>
      <c r="E59" s="154">
        <f>'[2]2021'!D56</f>
        <v>0</v>
      </c>
      <c r="F59" s="154">
        <f>'[2]2022'!D56</f>
        <v>0</v>
      </c>
    </row>
    <row r="60" spans="1:6" s="155" customFormat="1" ht="48" customHeight="1">
      <c r="A60" s="211" t="s">
        <v>194</v>
      </c>
      <c r="B60" s="151" t="s">
        <v>139</v>
      </c>
      <c r="C60" s="152">
        <v>10</v>
      </c>
      <c r="D60" s="154">
        <f>D61</f>
        <v>78000</v>
      </c>
      <c r="E60" s="154">
        <f>E61</f>
        <v>78000</v>
      </c>
      <c r="F60" s="154">
        <f>F61</f>
        <v>78000</v>
      </c>
    </row>
    <row r="61" spans="1:6" s="155" customFormat="1" ht="33" customHeight="1">
      <c r="A61" s="212" t="s">
        <v>329</v>
      </c>
      <c r="B61" s="151" t="s">
        <v>144</v>
      </c>
      <c r="C61" s="152">
        <v>10</v>
      </c>
      <c r="D61" s="154">
        <f>'[2]2020'!D57</f>
        <v>78000</v>
      </c>
      <c r="E61" s="154">
        <f>'[2]2021'!D57</f>
        <v>78000</v>
      </c>
      <c r="F61" s="154">
        <f>'[2]2022'!D57</f>
        <v>78000</v>
      </c>
    </row>
    <row r="62" spans="1:6" s="155" customFormat="1" ht="14.25" customHeight="1">
      <c r="A62" s="212" t="s">
        <v>354</v>
      </c>
      <c r="B62" s="151" t="s">
        <v>287</v>
      </c>
      <c r="C62" s="152">
        <v>10</v>
      </c>
      <c r="D62" s="154">
        <f>D63</f>
        <v>191350</v>
      </c>
      <c r="E62" s="154">
        <v>0</v>
      </c>
      <c r="F62" s="154">
        <v>0</v>
      </c>
    </row>
    <row r="63" spans="1:6" s="155" customFormat="1" ht="18.75" customHeight="1">
      <c r="A63" s="212" t="s">
        <v>353</v>
      </c>
      <c r="B63" s="151" t="s">
        <v>357</v>
      </c>
      <c r="C63" s="152">
        <v>10</v>
      </c>
      <c r="D63" s="154">
        <f>D64</f>
        <v>191350</v>
      </c>
      <c r="E63" s="154">
        <f>'[2]2021'!D56</f>
        <v>0</v>
      </c>
      <c r="F63" s="154">
        <f>'[2]2022'!D56</f>
        <v>0</v>
      </c>
    </row>
    <row r="64" spans="1:6" s="155" customFormat="1" ht="18.75" customHeight="1">
      <c r="A64" s="212" t="s">
        <v>352</v>
      </c>
      <c r="B64" s="151" t="s">
        <v>356</v>
      </c>
      <c r="C64" s="152">
        <v>10</v>
      </c>
      <c r="D64" s="154">
        <f>D65</f>
        <v>191350</v>
      </c>
      <c r="E64" s="154">
        <v>0</v>
      </c>
      <c r="F64" s="154">
        <v>0</v>
      </c>
    </row>
    <row r="65" spans="1:6" s="155" customFormat="1" ht="33" customHeight="1">
      <c r="A65" s="212" t="s">
        <v>351</v>
      </c>
      <c r="B65" s="151" t="s">
        <v>355</v>
      </c>
      <c r="C65" s="152">
        <v>10</v>
      </c>
      <c r="D65" s="154">
        <v>191350</v>
      </c>
      <c r="E65" s="154">
        <v>0</v>
      </c>
      <c r="F65" s="154">
        <v>0</v>
      </c>
    </row>
    <row r="66" spans="1:6" s="168" customFormat="1" ht="45" hidden="1" customHeight="1">
      <c r="A66" s="166" t="s">
        <v>240</v>
      </c>
      <c r="B66" s="164" t="s">
        <v>239</v>
      </c>
      <c r="C66" s="165">
        <v>10</v>
      </c>
      <c r="D66" s="167">
        <f t="shared" ref="D66:F67" si="4">D67</f>
        <v>0</v>
      </c>
      <c r="E66" s="167">
        <f t="shared" si="4"/>
        <v>0</v>
      </c>
      <c r="F66" s="167">
        <f t="shared" si="4"/>
        <v>0</v>
      </c>
    </row>
    <row r="67" spans="1:6" s="168" customFormat="1" ht="45" hidden="1" customHeight="1">
      <c r="A67" s="166" t="s">
        <v>242</v>
      </c>
      <c r="B67" s="164" t="s">
        <v>241</v>
      </c>
      <c r="C67" s="165">
        <v>10</v>
      </c>
      <c r="D67" s="167">
        <f t="shared" si="4"/>
        <v>0</v>
      </c>
      <c r="E67" s="167">
        <f t="shared" si="4"/>
        <v>0</v>
      </c>
      <c r="F67" s="167">
        <f t="shared" si="4"/>
        <v>0</v>
      </c>
    </row>
    <row r="68" spans="1:6" ht="45" hidden="1" customHeight="1">
      <c r="A68" s="158" t="s">
        <v>243</v>
      </c>
      <c r="B68" s="156" t="s">
        <v>145</v>
      </c>
      <c r="C68" s="157">
        <v>10</v>
      </c>
      <c r="D68" s="154">
        <f>'[2]2020'!D61</f>
        <v>0</v>
      </c>
      <c r="E68" s="154">
        <f>'[2]2021'!D61</f>
        <v>0</v>
      </c>
      <c r="F68" s="154">
        <f>'[2]2022'!D61</f>
        <v>0</v>
      </c>
    </row>
    <row r="69" spans="1:6" s="175" customFormat="1" ht="15" hidden="1" customHeight="1">
      <c r="A69" s="173" t="s">
        <v>245</v>
      </c>
      <c r="B69" s="171" t="s">
        <v>244</v>
      </c>
      <c r="C69" s="172">
        <v>10</v>
      </c>
      <c r="D69" s="174">
        <f>D70+D73</f>
        <v>0</v>
      </c>
      <c r="E69" s="174">
        <f>E70+E73</f>
        <v>0</v>
      </c>
      <c r="F69" s="174">
        <f>F70+F73</f>
        <v>0</v>
      </c>
    </row>
    <row r="70" spans="1:6" s="168" customFormat="1" ht="0.75" hidden="1" customHeight="1">
      <c r="A70" s="166" t="s">
        <v>247</v>
      </c>
      <c r="B70" s="164" t="s">
        <v>246</v>
      </c>
      <c r="C70" s="165">
        <v>10</v>
      </c>
      <c r="D70" s="167">
        <f t="shared" ref="D70:F71" si="5">D71</f>
        <v>0</v>
      </c>
      <c r="E70" s="167">
        <f t="shared" si="5"/>
        <v>0</v>
      </c>
      <c r="F70" s="167">
        <f t="shared" si="5"/>
        <v>0</v>
      </c>
    </row>
    <row r="71" spans="1:6" s="168" customFormat="1" ht="12.75" hidden="1" customHeight="1">
      <c r="A71" s="166" t="s">
        <v>249</v>
      </c>
      <c r="B71" s="164" t="s">
        <v>248</v>
      </c>
      <c r="C71" s="165">
        <v>10</v>
      </c>
      <c r="D71" s="167">
        <f t="shared" si="5"/>
        <v>0</v>
      </c>
      <c r="E71" s="167">
        <f t="shared" si="5"/>
        <v>0</v>
      </c>
      <c r="F71" s="167">
        <f t="shared" si="5"/>
        <v>0</v>
      </c>
    </row>
    <row r="72" spans="1:6" ht="13.5" hidden="1" customHeight="1">
      <c r="A72" s="158" t="s">
        <v>250</v>
      </c>
      <c r="B72" s="156" t="s">
        <v>147</v>
      </c>
      <c r="C72" s="157">
        <v>10</v>
      </c>
      <c r="D72" s="154">
        <f>'[2]2020'!D65</f>
        <v>0</v>
      </c>
      <c r="E72" s="154">
        <f>'[2]2021'!D65</f>
        <v>0</v>
      </c>
      <c r="F72" s="154">
        <f>'[2]2022'!D65</f>
        <v>0</v>
      </c>
    </row>
    <row r="73" spans="1:6" s="163" customFormat="1" ht="12.75" hidden="1" customHeight="1">
      <c r="A73" s="161" t="s">
        <v>252</v>
      </c>
      <c r="B73" s="159" t="s">
        <v>251</v>
      </c>
      <c r="C73" s="160">
        <v>10</v>
      </c>
      <c r="D73" s="162">
        <f t="shared" ref="D73:F74" si="6">D74</f>
        <v>0</v>
      </c>
      <c r="E73" s="162">
        <f t="shared" si="6"/>
        <v>0</v>
      </c>
      <c r="F73" s="162">
        <f t="shared" si="6"/>
        <v>0</v>
      </c>
    </row>
    <row r="74" spans="1:6" s="168" customFormat="1" ht="15.75" hidden="1" customHeight="1">
      <c r="A74" s="166" t="s">
        <v>254</v>
      </c>
      <c r="B74" s="164" t="s">
        <v>253</v>
      </c>
      <c r="C74" s="165">
        <v>10</v>
      </c>
      <c r="D74" s="167">
        <f t="shared" si="6"/>
        <v>0</v>
      </c>
      <c r="E74" s="167">
        <f t="shared" si="6"/>
        <v>0</v>
      </c>
      <c r="F74" s="167">
        <f t="shared" si="6"/>
        <v>0</v>
      </c>
    </row>
    <row r="75" spans="1:6" ht="11.25" hidden="1" customHeight="1">
      <c r="A75" s="158" t="s">
        <v>256</v>
      </c>
      <c r="B75" s="156" t="s">
        <v>255</v>
      </c>
      <c r="C75" s="157">
        <v>10</v>
      </c>
      <c r="D75" s="154">
        <f>'[2]2020'!D68</f>
        <v>0</v>
      </c>
      <c r="E75" s="154">
        <f>'[2]2021'!D68</f>
        <v>0</v>
      </c>
      <c r="F75" s="154">
        <f>'[2]2022'!D68</f>
        <v>0</v>
      </c>
    </row>
    <row r="76" spans="1:6" s="175" customFormat="1" ht="0.75" hidden="1" customHeight="1">
      <c r="A76" s="173" t="s">
        <v>257</v>
      </c>
      <c r="B76" s="171" t="s">
        <v>140</v>
      </c>
      <c r="C76" s="172">
        <v>10</v>
      </c>
      <c r="D76" s="154">
        <f>'[2]2020'!D69</f>
        <v>0</v>
      </c>
      <c r="E76" s="154">
        <f>'[2]2021'!D69</f>
        <v>0</v>
      </c>
      <c r="F76" s="154">
        <f>'[2]2022'!D69</f>
        <v>0</v>
      </c>
    </row>
    <row r="77" spans="1:6" s="168" customFormat="1" ht="8.25" hidden="1" customHeight="1">
      <c r="A77" s="166" t="s">
        <v>259</v>
      </c>
      <c r="B77" s="164" t="s">
        <v>258</v>
      </c>
      <c r="C77" s="165">
        <v>10</v>
      </c>
      <c r="D77" s="167">
        <f>D78</f>
        <v>0</v>
      </c>
      <c r="E77" s="167">
        <f>E78</f>
        <v>0</v>
      </c>
      <c r="F77" s="167">
        <f>F78</f>
        <v>0</v>
      </c>
    </row>
    <row r="78" spans="1:6" ht="7.5" hidden="1" customHeight="1">
      <c r="A78" s="158" t="s">
        <v>261</v>
      </c>
      <c r="B78" s="151" t="s">
        <v>260</v>
      </c>
      <c r="C78" s="157">
        <v>10</v>
      </c>
      <c r="D78" s="154">
        <f>'[2]2020'!D71</f>
        <v>0</v>
      </c>
      <c r="E78" s="154">
        <f>'[2]2021'!D71</f>
        <v>0</v>
      </c>
      <c r="F78" s="154">
        <f>'[2]2022'!D71</f>
        <v>0</v>
      </c>
    </row>
    <row r="79" spans="1:6" s="168" customFormat="1" ht="12.75" hidden="1" customHeight="1">
      <c r="A79" s="166" t="s">
        <v>263</v>
      </c>
      <c r="B79" s="164" t="s">
        <v>262</v>
      </c>
      <c r="C79" s="165">
        <v>10</v>
      </c>
      <c r="D79" s="167">
        <f t="shared" ref="D79:F80" si="7">D80</f>
        <v>0</v>
      </c>
      <c r="E79" s="167">
        <f t="shared" si="7"/>
        <v>0</v>
      </c>
      <c r="F79" s="167">
        <f t="shared" si="7"/>
        <v>0</v>
      </c>
    </row>
    <row r="80" spans="1:6" s="168" customFormat="1" ht="8.25" hidden="1" customHeight="1">
      <c r="A80" s="166" t="s">
        <v>265</v>
      </c>
      <c r="B80" s="164" t="s">
        <v>264</v>
      </c>
      <c r="C80" s="165">
        <v>10</v>
      </c>
      <c r="D80" s="167">
        <f t="shared" si="7"/>
        <v>0</v>
      </c>
      <c r="E80" s="167">
        <f t="shared" si="7"/>
        <v>0</v>
      </c>
      <c r="F80" s="167">
        <f t="shared" si="7"/>
        <v>0</v>
      </c>
    </row>
    <row r="81" spans="1:6" ht="8.25" hidden="1" customHeight="1">
      <c r="A81" s="170" t="s">
        <v>267</v>
      </c>
      <c r="B81" s="156" t="s">
        <v>266</v>
      </c>
      <c r="C81" s="157">
        <v>10</v>
      </c>
      <c r="D81" s="169">
        <v>0</v>
      </c>
      <c r="E81" s="169">
        <v>0</v>
      </c>
      <c r="F81" s="169">
        <v>0</v>
      </c>
    </row>
    <row r="82" spans="1:6" s="168" customFormat="1" ht="12" hidden="1" customHeight="1">
      <c r="A82" s="166" t="s">
        <v>269</v>
      </c>
      <c r="B82" s="164" t="s">
        <v>268</v>
      </c>
      <c r="C82" s="165">
        <v>10</v>
      </c>
      <c r="D82" s="167">
        <f t="shared" ref="D82:F83" si="8">D83</f>
        <v>0</v>
      </c>
      <c r="E82" s="167">
        <f t="shared" si="8"/>
        <v>0</v>
      </c>
      <c r="F82" s="167">
        <f t="shared" si="8"/>
        <v>0</v>
      </c>
    </row>
    <row r="83" spans="1:6" s="168" customFormat="1" ht="9" hidden="1" customHeight="1">
      <c r="A83" s="166" t="s">
        <v>271</v>
      </c>
      <c r="B83" s="164" t="s">
        <v>270</v>
      </c>
      <c r="C83" s="165">
        <v>10</v>
      </c>
      <c r="D83" s="167">
        <f t="shared" si="8"/>
        <v>0</v>
      </c>
      <c r="E83" s="167">
        <f t="shared" si="8"/>
        <v>0</v>
      </c>
      <c r="F83" s="167">
        <f t="shared" si="8"/>
        <v>0</v>
      </c>
    </row>
    <row r="84" spans="1:6" ht="8.25" hidden="1" customHeight="1">
      <c r="A84" s="170" t="s">
        <v>273</v>
      </c>
      <c r="B84" s="156" t="s">
        <v>272</v>
      </c>
      <c r="C84" s="157">
        <v>10</v>
      </c>
      <c r="D84" s="154">
        <f>'[2]2020'!D77</f>
        <v>0</v>
      </c>
      <c r="E84" s="154">
        <f>'[2]2021'!D77</f>
        <v>0</v>
      </c>
      <c r="F84" s="154">
        <f>'[2]2022'!D77</f>
        <v>0</v>
      </c>
    </row>
    <row r="85" spans="1:6" s="175" customFormat="1" ht="8.25" hidden="1" customHeight="1">
      <c r="A85" s="173" t="s">
        <v>275</v>
      </c>
      <c r="B85" s="171" t="s">
        <v>274</v>
      </c>
      <c r="C85" s="172">
        <v>10</v>
      </c>
      <c r="D85" s="174">
        <f>D86+D88+D90</f>
        <v>0</v>
      </c>
      <c r="E85" s="174">
        <f>E86+E88+E90</f>
        <v>0</v>
      </c>
      <c r="F85" s="174">
        <f>F86+F88+F90</f>
        <v>0</v>
      </c>
    </row>
    <row r="86" spans="1:6" s="168" customFormat="1" ht="9" hidden="1" customHeight="1">
      <c r="A86" s="166" t="s">
        <v>277</v>
      </c>
      <c r="B86" s="164" t="s">
        <v>276</v>
      </c>
      <c r="C86" s="165">
        <v>10</v>
      </c>
      <c r="D86" s="167">
        <f>D87</f>
        <v>0</v>
      </c>
      <c r="E86" s="167">
        <f>E87</f>
        <v>0</v>
      </c>
      <c r="F86" s="167">
        <f>F87</f>
        <v>0</v>
      </c>
    </row>
    <row r="87" spans="1:6" ht="11.25" hidden="1" customHeight="1">
      <c r="A87" s="158" t="s">
        <v>279</v>
      </c>
      <c r="B87" s="156" t="s">
        <v>278</v>
      </c>
      <c r="C87" s="157">
        <v>10</v>
      </c>
      <c r="D87" s="154">
        <f>'[2]2020'!D80</f>
        <v>0</v>
      </c>
      <c r="E87" s="154">
        <f>'[2]2021'!D80</f>
        <v>0</v>
      </c>
      <c r="F87" s="154">
        <f>'[2]2022'!D80</f>
        <v>0</v>
      </c>
    </row>
    <row r="88" spans="1:6" s="168" customFormat="1" ht="9.75" hidden="1" customHeight="1">
      <c r="A88" s="166" t="s">
        <v>281</v>
      </c>
      <c r="B88" s="164" t="s">
        <v>280</v>
      </c>
      <c r="C88" s="165">
        <v>10</v>
      </c>
      <c r="D88" s="167">
        <f>D89</f>
        <v>0</v>
      </c>
      <c r="E88" s="167">
        <f>E89</f>
        <v>0</v>
      </c>
      <c r="F88" s="167">
        <f>F89</f>
        <v>0</v>
      </c>
    </row>
    <row r="89" spans="1:6" ht="9.75" hidden="1" customHeight="1">
      <c r="A89" s="158" t="s">
        <v>283</v>
      </c>
      <c r="B89" s="156" t="s">
        <v>282</v>
      </c>
      <c r="C89" s="157">
        <v>10</v>
      </c>
      <c r="D89" s="154">
        <f>'[2]2020'!D82</f>
        <v>0</v>
      </c>
      <c r="E89" s="154">
        <f>'[2]2021'!D82</f>
        <v>0</v>
      </c>
      <c r="F89" s="154">
        <f>'[2]2022'!D82</f>
        <v>0</v>
      </c>
    </row>
    <row r="90" spans="1:6" s="168" customFormat="1" ht="12" hidden="1" customHeight="1">
      <c r="A90" s="166" t="s">
        <v>285</v>
      </c>
      <c r="B90" s="164" t="s">
        <v>284</v>
      </c>
      <c r="C90" s="165">
        <v>10</v>
      </c>
      <c r="D90" s="167">
        <f>D91</f>
        <v>0</v>
      </c>
      <c r="E90" s="167">
        <f>E91</f>
        <v>0</v>
      </c>
      <c r="F90" s="167">
        <f>F91</f>
        <v>0</v>
      </c>
    </row>
    <row r="91" spans="1:6" ht="10.5" hidden="1" customHeight="1">
      <c r="A91" s="158" t="s">
        <v>286</v>
      </c>
      <c r="B91" s="156" t="s">
        <v>148</v>
      </c>
      <c r="C91" s="157">
        <v>10</v>
      </c>
      <c r="D91" s="154">
        <f>'[2]2020'!D84</f>
        <v>0</v>
      </c>
      <c r="E91" s="154">
        <f>'[2]2021'!D84</f>
        <v>0</v>
      </c>
      <c r="F91" s="154">
        <f>'[2]2022'!D84</f>
        <v>0</v>
      </c>
    </row>
    <row r="92" spans="1:6" s="175" customFormat="1" ht="10.5" hidden="1" customHeight="1">
      <c r="A92" s="173" t="s">
        <v>288</v>
      </c>
      <c r="B92" s="171" t="s">
        <v>287</v>
      </c>
      <c r="C92" s="172">
        <v>10</v>
      </c>
      <c r="D92" s="174">
        <f t="shared" ref="D92:F93" si="9">D93</f>
        <v>0</v>
      </c>
      <c r="E92" s="174">
        <f t="shared" si="9"/>
        <v>0</v>
      </c>
      <c r="F92" s="174">
        <f t="shared" si="9"/>
        <v>0</v>
      </c>
    </row>
    <row r="93" spans="1:6" s="168" customFormat="1" ht="9" hidden="1" customHeight="1">
      <c r="A93" s="166" t="s">
        <v>290</v>
      </c>
      <c r="B93" s="164" t="s">
        <v>289</v>
      </c>
      <c r="C93" s="165">
        <v>10</v>
      </c>
      <c r="D93" s="167">
        <f t="shared" si="9"/>
        <v>0</v>
      </c>
      <c r="E93" s="167">
        <f t="shared" si="9"/>
        <v>0</v>
      </c>
      <c r="F93" s="167">
        <f t="shared" si="9"/>
        <v>0</v>
      </c>
    </row>
    <row r="94" spans="1:6" ht="10.5" hidden="1" customHeight="1">
      <c r="A94" s="158" t="s">
        <v>291</v>
      </c>
      <c r="B94" s="156" t="s">
        <v>146</v>
      </c>
      <c r="C94" s="157">
        <v>10</v>
      </c>
      <c r="D94" s="154">
        <f>'[2]2020'!D87</f>
        <v>0</v>
      </c>
      <c r="E94" s="154">
        <f>'[2]2021'!D87</f>
        <v>0</v>
      </c>
      <c r="F94" s="154">
        <f>'[2]2022'!D87</f>
        <v>0</v>
      </c>
    </row>
    <row r="95" spans="1:6" s="155" customFormat="1" ht="15" customHeight="1">
      <c r="A95" s="211" t="s">
        <v>195</v>
      </c>
      <c r="B95" s="151" t="s">
        <v>33</v>
      </c>
      <c r="C95" s="152">
        <v>10</v>
      </c>
      <c r="D95" s="154">
        <f>D96</f>
        <v>3843100</v>
      </c>
      <c r="E95" s="154">
        <f>E96</f>
        <v>2840600</v>
      </c>
      <c r="F95" s="154">
        <f>F96</f>
        <v>2822700</v>
      </c>
    </row>
    <row r="96" spans="1:6" s="155" customFormat="1" ht="29.25" customHeight="1">
      <c r="A96" s="211" t="s">
        <v>196</v>
      </c>
      <c r="B96" s="151" t="s">
        <v>34</v>
      </c>
      <c r="C96" s="152">
        <v>10</v>
      </c>
      <c r="D96" s="154">
        <f>D97+D104+D117+D114+D126</f>
        <v>3843100</v>
      </c>
      <c r="E96" s="154">
        <f>E97+E104+E117</f>
        <v>2840600</v>
      </c>
      <c r="F96" s="154">
        <f>F97+F104+F117</f>
        <v>2822700</v>
      </c>
    </row>
    <row r="97" spans="1:6" s="155" customFormat="1" ht="15" customHeight="1">
      <c r="A97" s="211" t="s">
        <v>197</v>
      </c>
      <c r="B97" s="151" t="s">
        <v>35</v>
      </c>
      <c r="C97" s="152">
        <v>10</v>
      </c>
      <c r="D97" s="154">
        <f>D98+D100</f>
        <v>3039600</v>
      </c>
      <c r="E97" s="154">
        <f>E98+E100</f>
        <v>2737600</v>
      </c>
      <c r="F97" s="154">
        <f>F98+F100</f>
        <v>2715600</v>
      </c>
    </row>
    <row r="98" spans="1:6" s="155" customFormat="1" ht="15" customHeight="1">
      <c r="A98" s="211" t="s">
        <v>389</v>
      </c>
      <c r="B98" s="151" t="s">
        <v>36</v>
      </c>
      <c r="C98" s="152">
        <v>10</v>
      </c>
      <c r="D98" s="154">
        <f t="shared" ref="D98:F100" si="10">D99</f>
        <v>2916000</v>
      </c>
      <c r="E98" s="154">
        <f t="shared" si="10"/>
        <v>2726000</v>
      </c>
      <c r="F98" s="154">
        <f t="shared" si="10"/>
        <v>2704000</v>
      </c>
    </row>
    <row r="99" spans="1:6" s="155" customFormat="1" ht="25.5" customHeight="1">
      <c r="A99" s="212" t="s">
        <v>388</v>
      </c>
      <c r="B99" s="151" t="s">
        <v>390</v>
      </c>
      <c r="C99" s="152">
        <v>10</v>
      </c>
      <c r="D99" s="154">
        <v>2916000</v>
      </c>
      <c r="E99" s="154">
        <v>2726000</v>
      </c>
      <c r="F99" s="154">
        <v>2704000</v>
      </c>
    </row>
    <row r="100" spans="1:6" s="155" customFormat="1" ht="24" customHeight="1">
      <c r="A100" s="211" t="s">
        <v>350</v>
      </c>
      <c r="B100" s="151" t="s">
        <v>391</v>
      </c>
      <c r="C100" s="152">
        <v>10</v>
      </c>
      <c r="D100" s="154">
        <f t="shared" si="10"/>
        <v>123600</v>
      </c>
      <c r="E100" s="154">
        <f t="shared" si="10"/>
        <v>11600</v>
      </c>
      <c r="F100" s="154">
        <f t="shared" si="10"/>
        <v>11600</v>
      </c>
    </row>
    <row r="101" spans="1:6" s="155" customFormat="1" ht="15" customHeight="1">
      <c r="A101" s="212" t="s">
        <v>349</v>
      </c>
      <c r="B101" s="151" t="s">
        <v>392</v>
      </c>
      <c r="C101" s="152">
        <v>10</v>
      </c>
      <c r="D101" s="154">
        <v>123600</v>
      </c>
      <c r="E101" s="154">
        <v>11600</v>
      </c>
      <c r="F101" s="154">
        <v>11600</v>
      </c>
    </row>
    <row r="102" spans="1:6" s="163" customFormat="1" ht="12.75" hidden="1" customHeight="1">
      <c r="A102" s="161" t="s">
        <v>292</v>
      </c>
      <c r="B102" s="159" t="s">
        <v>37</v>
      </c>
      <c r="C102" s="160">
        <v>10</v>
      </c>
      <c r="D102" s="162">
        <f>D103</f>
        <v>0</v>
      </c>
      <c r="E102" s="162">
        <f>E103</f>
        <v>0</v>
      </c>
      <c r="F102" s="162">
        <f>F103</f>
        <v>0</v>
      </c>
    </row>
    <row r="103" spans="1:6" ht="22.5" hidden="1" customHeight="1">
      <c r="A103" s="170" t="s">
        <v>293</v>
      </c>
      <c r="B103" s="156" t="s">
        <v>143</v>
      </c>
      <c r="C103" s="157">
        <v>10</v>
      </c>
      <c r="D103" s="154">
        <f>'[2]2020'!D94</f>
        <v>0</v>
      </c>
      <c r="E103" s="154">
        <f>'[2]2021'!D94</f>
        <v>0</v>
      </c>
      <c r="F103" s="154">
        <f>'[2]2022'!D94</f>
        <v>0</v>
      </c>
    </row>
    <row r="104" spans="1:6" s="175" customFormat="1" ht="16.5" hidden="1" customHeight="1">
      <c r="A104" s="176" t="s">
        <v>295</v>
      </c>
      <c r="B104" s="171" t="s">
        <v>294</v>
      </c>
      <c r="C104" s="172"/>
      <c r="D104" s="174">
        <f>D105+D107+D109+D111</f>
        <v>0</v>
      </c>
      <c r="E104" s="174">
        <f>E105+E107+E109+E111</f>
        <v>0</v>
      </c>
      <c r="F104" s="174">
        <f>F105+F107+F109+F111</f>
        <v>0</v>
      </c>
    </row>
    <row r="105" spans="1:6" s="163" customFormat="1" ht="24.75" hidden="1" customHeight="1">
      <c r="A105" s="177" t="s">
        <v>297</v>
      </c>
      <c r="B105" s="159" t="s">
        <v>296</v>
      </c>
      <c r="C105" s="160"/>
      <c r="D105" s="162">
        <f>D106</f>
        <v>0</v>
      </c>
      <c r="E105" s="162">
        <f>E106</f>
        <v>0</v>
      </c>
      <c r="F105" s="162">
        <f>F106</f>
        <v>0</v>
      </c>
    </row>
    <row r="106" spans="1:6" s="155" customFormat="1" ht="24.75" hidden="1" customHeight="1">
      <c r="A106" s="170" t="s">
        <v>299</v>
      </c>
      <c r="B106" s="151" t="s">
        <v>298</v>
      </c>
      <c r="C106" s="152"/>
      <c r="D106" s="154">
        <f>'[2]2020'!D97</f>
        <v>0</v>
      </c>
      <c r="E106" s="154">
        <f>'[2]2021'!D97</f>
        <v>0</v>
      </c>
      <c r="F106" s="154">
        <f>'[2]2022'!D97</f>
        <v>0</v>
      </c>
    </row>
    <row r="107" spans="1:6" s="163" customFormat="1" ht="45.75" hidden="1" customHeight="1">
      <c r="A107" s="177" t="s">
        <v>301</v>
      </c>
      <c r="B107" s="159" t="s">
        <v>300</v>
      </c>
      <c r="C107" s="160"/>
      <c r="D107" s="162">
        <f>D108</f>
        <v>0</v>
      </c>
      <c r="E107" s="162">
        <f>E108</f>
        <v>0</v>
      </c>
      <c r="F107" s="162">
        <f>F108</f>
        <v>0</v>
      </c>
    </row>
    <row r="108" spans="1:6" s="180" customFormat="1" ht="45" hidden="1" customHeight="1">
      <c r="A108" s="170" t="s">
        <v>303</v>
      </c>
      <c r="B108" s="178" t="s">
        <v>302</v>
      </c>
      <c r="C108" s="179"/>
      <c r="D108" s="154">
        <f>'[2]2020'!D99</f>
        <v>0</v>
      </c>
      <c r="E108" s="154">
        <f>'[2]2021'!D99</f>
        <v>0</v>
      </c>
      <c r="F108" s="154">
        <f>'[2]2022'!D99</f>
        <v>0</v>
      </c>
    </row>
    <row r="109" spans="1:6" s="163" customFormat="1" ht="24.75" hidden="1" customHeight="1">
      <c r="A109" s="177" t="s">
        <v>305</v>
      </c>
      <c r="B109" s="159" t="s">
        <v>304</v>
      </c>
      <c r="C109" s="160"/>
      <c r="D109" s="162">
        <f>D110</f>
        <v>0</v>
      </c>
      <c r="E109" s="162">
        <f>E110</f>
        <v>0</v>
      </c>
      <c r="F109" s="162">
        <f>F110</f>
        <v>0</v>
      </c>
    </row>
    <row r="110" spans="1:6" s="180" customFormat="1" ht="33.75" hidden="1" customHeight="1">
      <c r="A110" s="170" t="s">
        <v>307</v>
      </c>
      <c r="B110" s="178" t="s">
        <v>306</v>
      </c>
      <c r="C110" s="179"/>
      <c r="D110" s="154">
        <f>'[2]2020'!D101</f>
        <v>0</v>
      </c>
      <c r="E110" s="154">
        <f>'[2]2021'!D101</f>
        <v>0</v>
      </c>
      <c r="F110" s="154">
        <f>'[2]2022'!D101</f>
        <v>0</v>
      </c>
    </row>
    <row r="111" spans="1:6" s="163" customFormat="1" ht="12.75" hidden="1" customHeight="1">
      <c r="A111" s="177" t="s">
        <v>309</v>
      </c>
      <c r="B111" s="159" t="s">
        <v>308</v>
      </c>
      <c r="C111" s="160"/>
      <c r="D111" s="162">
        <f>D112</f>
        <v>0</v>
      </c>
      <c r="E111" s="162">
        <f>E112</f>
        <v>0</v>
      </c>
      <c r="F111" s="162">
        <f>F112</f>
        <v>0</v>
      </c>
    </row>
    <row r="112" spans="1:6" ht="12.75" hidden="1" customHeight="1">
      <c r="A112" s="170" t="s">
        <v>311</v>
      </c>
      <c r="B112" s="156" t="s">
        <v>310</v>
      </c>
      <c r="C112" s="157"/>
      <c r="D112" s="154">
        <f>'[2]2020'!D103</f>
        <v>0</v>
      </c>
      <c r="E112" s="154">
        <f>'[2]2021'!D103</f>
        <v>0</v>
      </c>
      <c r="F112" s="154">
        <f>'[2]2022'!D103</f>
        <v>0</v>
      </c>
    </row>
    <row r="113" spans="1:6" ht="22.5" hidden="1" customHeight="1">
      <c r="A113" s="170" t="s">
        <v>313</v>
      </c>
      <c r="B113" s="156" t="s">
        <v>312</v>
      </c>
      <c r="C113" s="157">
        <v>10</v>
      </c>
      <c r="D113" s="154">
        <f>'[2]2020'!D104</f>
        <v>0</v>
      </c>
      <c r="E113" s="154">
        <f>'[2]2021'!D104</f>
        <v>0</v>
      </c>
      <c r="F113" s="154">
        <f>'[2]2022'!D104</f>
        <v>0</v>
      </c>
    </row>
    <row r="114" spans="1:6" s="155" customFormat="1" ht="15" customHeight="1">
      <c r="A114" s="213">
        <v>0</v>
      </c>
      <c r="B114" s="151" t="s">
        <v>294</v>
      </c>
      <c r="C114" s="152">
        <v>10</v>
      </c>
      <c r="D114" s="154">
        <f>D116</f>
        <v>556900</v>
      </c>
      <c r="E114" s="154">
        <f>E116+E118</f>
        <v>0</v>
      </c>
      <c r="F114" s="154">
        <f>F116+F118</f>
        <v>0</v>
      </c>
    </row>
    <row r="115" spans="1:6" s="155" customFormat="1" ht="15" customHeight="1">
      <c r="A115" s="214">
        <v>0</v>
      </c>
      <c r="B115" s="151" t="s">
        <v>308</v>
      </c>
      <c r="C115" s="152">
        <v>10</v>
      </c>
      <c r="D115" s="154">
        <v>556900</v>
      </c>
      <c r="E115" s="154">
        <v>0</v>
      </c>
      <c r="F115" s="154">
        <v>0</v>
      </c>
    </row>
    <row r="116" spans="1:6" s="155" customFormat="1" ht="15" customHeight="1">
      <c r="A116" s="215">
        <v>0</v>
      </c>
      <c r="B116" s="151" t="s">
        <v>310</v>
      </c>
      <c r="C116" s="152">
        <v>10</v>
      </c>
      <c r="D116" s="154">
        <v>556900</v>
      </c>
      <c r="E116" s="154">
        <v>0</v>
      </c>
      <c r="F116" s="154">
        <v>0</v>
      </c>
    </row>
    <row r="117" spans="1:6" s="155" customFormat="1" ht="15" customHeight="1">
      <c r="A117" s="211" t="s">
        <v>199</v>
      </c>
      <c r="B117" s="151" t="s">
        <v>198</v>
      </c>
      <c r="C117" s="152">
        <v>10</v>
      </c>
      <c r="D117" s="154">
        <f>D118+D120</f>
        <v>102000</v>
      </c>
      <c r="E117" s="154">
        <f>E118+E120</f>
        <v>103000</v>
      </c>
      <c r="F117" s="154">
        <f>F118+F120</f>
        <v>107100</v>
      </c>
    </row>
    <row r="118" spans="1:6" s="168" customFormat="1" ht="12.75" hidden="1" customHeight="1">
      <c r="A118" s="166" t="s">
        <v>315</v>
      </c>
      <c r="B118" s="164" t="s">
        <v>314</v>
      </c>
      <c r="C118" s="165">
        <v>10</v>
      </c>
      <c r="D118" s="167">
        <f>D119</f>
        <v>0</v>
      </c>
      <c r="E118" s="167">
        <f>E119</f>
        <v>0</v>
      </c>
      <c r="F118" s="167">
        <f>F119</f>
        <v>0</v>
      </c>
    </row>
    <row r="119" spans="1:6" ht="22.5" hidden="1" customHeight="1">
      <c r="A119" s="170" t="s">
        <v>317</v>
      </c>
      <c r="B119" s="156" t="s">
        <v>316</v>
      </c>
      <c r="C119" s="157">
        <v>10</v>
      </c>
      <c r="D119" s="154">
        <f>'[2]2020'!D107</f>
        <v>0</v>
      </c>
      <c r="E119" s="154">
        <f>'[2]2021'!D107</f>
        <v>0</v>
      </c>
      <c r="F119" s="154">
        <f>'[2]2022'!D107</f>
        <v>0</v>
      </c>
    </row>
    <row r="120" spans="1:6" s="155" customFormat="1" ht="28.5" customHeight="1">
      <c r="A120" s="211" t="s">
        <v>200</v>
      </c>
      <c r="B120" s="151" t="s">
        <v>141</v>
      </c>
      <c r="C120" s="152">
        <v>10</v>
      </c>
      <c r="D120" s="154">
        <v>102000</v>
      </c>
      <c r="E120" s="154">
        <v>103000</v>
      </c>
      <c r="F120" s="154">
        <v>107100</v>
      </c>
    </row>
    <row r="121" spans="1:6" s="155" customFormat="1" ht="28.5" customHeight="1">
      <c r="A121" s="211" t="s">
        <v>400</v>
      </c>
      <c r="B121" s="151" t="s">
        <v>401</v>
      </c>
      <c r="C121" s="152">
        <v>10</v>
      </c>
      <c r="D121" s="154">
        <v>102000</v>
      </c>
      <c r="E121" s="154">
        <v>103000</v>
      </c>
      <c r="F121" s="154">
        <v>107100</v>
      </c>
    </row>
    <row r="122" spans="1:6" s="155" customFormat="1" ht="15" customHeight="1">
      <c r="A122" s="211" t="s">
        <v>318</v>
      </c>
      <c r="B122" s="151" t="s">
        <v>64</v>
      </c>
      <c r="C122" s="152">
        <v>10</v>
      </c>
      <c r="D122" s="154">
        <f>D123+D125</f>
        <v>144600</v>
      </c>
      <c r="E122" s="154">
        <f>E123+E125</f>
        <v>0</v>
      </c>
      <c r="F122" s="154">
        <f>F123+F125</f>
        <v>0</v>
      </c>
    </row>
    <row r="123" spans="1:6" s="168" customFormat="1" ht="12.75" hidden="1" customHeight="1">
      <c r="A123" s="166" t="s">
        <v>315</v>
      </c>
      <c r="B123" s="164" t="s">
        <v>314</v>
      </c>
      <c r="C123" s="165">
        <v>10</v>
      </c>
      <c r="D123" s="167">
        <f>D124</f>
        <v>0</v>
      </c>
      <c r="E123" s="167">
        <f>E124</f>
        <v>0</v>
      </c>
      <c r="F123" s="167">
        <f>F124</f>
        <v>0</v>
      </c>
    </row>
    <row r="124" spans="1:6" ht="22.5" hidden="1" customHeight="1">
      <c r="A124" s="170" t="s">
        <v>317</v>
      </c>
      <c r="B124" s="156" t="s">
        <v>316</v>
      </c>
      <c r="C124" s="157">
        <v>10</v>
      </c>
      <c r="D124" s="154">
        <f>'[2]2020'!D111</f>
        <v>0</v>
      </c>
      <c r="E124" s="154">
        <f>'[2]2021'!D111</f>
        <v>0</v>
      </c>
      <c r="F124" s="154">
        <f>'[2]2022'!D111</f>
        <v>0</v>
      </c>
    </row>
    <row r="125" spans="1:6" s="155" customFormat="1" ht="15" customHeight="1">
      <c r="A125" s="211" t="s">
        <v>320</v>
      </c>
      <c r="B125" s="151" t="s">
        <v>319</v>
      </c>
      <c r="C125" s="152">
        <v>10</v>
      </c>
      <c r="D125" s="154">
        <f>D126</f>
        <v>144600</v>
      </c>
      <c r="E125" s="154">
        <f>E126</f>
        <v>0</v>
      </c>
      <c r="F125" s="154">
        <f>F126</f>
        <v>0</v>
      </c>
    </row>
    <row r="126" spans="1:6" s="155" customFormat="1" ht="14.25" customHeight="1">
      <c r="A126" s="212" t="s">
        <v>398</v>
      </c>
      <c r="B126" s="151" t="s">
        <v>321</v>
      </c>
      <c r="C126" s="152">
        <v>10</v>
      </c>
      <c r="D126" s="154">
        <v>144600</v>
      </c>
      <c r="E126" s="154">
        <v>0</v>
      </c>
      <c r="F126" s="154">
        <v>0</v>
      </c>
    </row>
    <row r="127" spans="1:6" ht="12.75" hidden="1" customHeight="1">
      <c r="A127" s="170" t="s">
        <v>322</v>
      </c>
      <c r="B127" s="156" t="s">
        <v>321</v>
      </c>
      <c r="C127" s="157">
        <v>10</v>
      </c>
      <c r="D127" s="154">
        <f>'[2]2020'!D114</f>
        <v>0</v>
      </c>
      <c r="E127" s="154">
        <f>'[2]2021'!D114</f>
        <v>0</v>
      </c>
      <c r="F127" s="154">
        <f>'[2]2022'!D114</f>
        <v>0</v>
      </c>
    </row>
    <row r="128" spans="1:6" s="185" customFormat="1" ht="13.5" hidden="1" customHeight="1">
      <c r="A128" s="183" t="s">
        <v>324</v>
      </c>
      <c r="B128" s="181" t="s">
        <v>323</v>
      </c>
      <c r="C128" s="182">
        <v>10</v>
      </c>
      <c r="D128" s="184" t="e">
        <f>D129</f>
        <v>#REF!</v>
      </c>
      <c r="E128" s="184" t="e">
        <f>E129</f>
        <v>#REF!</v>
      </c>
      <c r="F128" s="184" t="e">
        <f>F129</f>
        <v>#REF!</v>
      </c>
    </row>
    <row r="129" spans="1:6" s="163" customFormat="1" ht="12" hidden="1" customHeight="1">
      <c r="A129" s="161" t="s">
        <v>326</v>
      </c>
      <c r="B129" s="159" t="s">
        <v>325</v>
      </c>
      <c r="C129" s="160">
        <v>10</v>
      </c>
      <c r="D129" s="162" t="e">
        <f>D130+#REF!+#REF!</f>
        <v>#REF!</v>
      </c>
      <c r="E129" s="162" t="e">
        <f>E130+#REF!+#REF!</f>
        <v>#REF!</v>
      </c>
      <c r="F129" s="162" t="e">
        <f>F130+#REF!+#REF!</f>
        <v>#REF!</v>
      </c>
    </row>
    <row r="130" spans="1:6" ht="12.75" hidden="1" customHeight="1">
      <c r="A130" s="186" t="s">
        <v>328</v>
      </c>
      <c r="B130" s="156" t="s">
        <v>327</v>
      </c>
      <c r="C130" s="157">
        <v>10</v>
      </c>
      <c r="D130" s="154">
        <f>'[2]2020'!D117</f>
        <v>0</v>
      </c>
      <c r="E130" s="154">
        <f>'[2]2021'!D117</f>
        <v>0</v>
      </c>
      <c r="F130" s="154">
        <f>'[2]2022'!D117</f>
        <v>0</v>
      </c>
    </row>
    <row r="131" spans="1:6" ht="16.5" customHeight="1">
      <c r="A131" s="216"/>
      <c r="B131" s="187" t="s">
        <v>399</v>
      </c>
      <c r="C131" s="188"/>
      <c r="D131" s="189">
        <f>D6</f>
        <v>5318450</v>
      </c>
      <c r="E131" s="189">
        <f>E6</f>
        <v>4139600</v>
      </c>
      <c r="F131" s="189">
        <f>F6</f>
        <v>4134700</v>
      </c>
    </row>
    <row r="132" spans="1:6">
      <c r="A132" s="217"/>
    </row>
    <row r="133" spans="1:6">
      <c r="A133" s="217"/>
    </row>
    <row r="134" spans="1:6">
      <c r="A134" s="217"/>
    </row>
  </sheetData>
  <autoFilter ref="D5:D131">
    <filterColumn colId="0">
      <filters>
        <filter val="1 000,00"/>
        <filter val="1 182 000,00"/>
        <filter val="153 000,00"/>
        <filter val="158 000,00"/>
        <filter val="-18 000,00"/>
        <filter val="184 000,00"/>
        <filter val="2 872 000,00"/>
        <filter val="2 964 180,00"/>
        <filter val="2020"/>
        <filter val="262 000,00"/>
        <filter val="4 146 180,00"/>
        <filter val="5 000,00"/>
        <filter val="682 000,00"/>
        <filter val="683 000,00"/>
        <filter val="78 000,00"/>
        <filter val="92 180,00"/>
        <filter val="95 000,00"/>
      </filters>
    </filterColumn>
  </autoFilter>
  <mergeCells count="2">
    <mergeCell ref="D1:F3"/>
    <mergeCell ref="A4:F4"/>
  </mergeCells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7"/>
  <sheetViews>
    <sheetView zoomScale="75" zoomScaleNormal="75" workbookViewId="0">
      <selection activeCell="A6" sqref="A6:F6"/>
    </sheetView>
  </sheetViews>
  <sheetFormatPr defaultRowHeight="12.75"/>
  <cols>
    <col min="1" max="1" width="76.7109375" style="101" customWidth="1"/>
    <col min="2" max="2" width="8.85546875" style="101" customWidth="1"/>
    <col min="3" max="3" width="7.85546875" style="101" customWidth="1"/>
    <col min="4" max="4" width="19.42578125" style="101" customWidth="1"/>
    <col min="5" max="5" width="16" style="101" hidden="1" customWidth="1"/>
    <col min="6" max="6" width="15.85546875" style="101" hidden="1" customWidth="1"/>
    <col min="7" max="7" width="16.7109375" style="101" customWidth="1"/>
    <col min="8" max="8" width="18.5703125" style="101" customWidth="1"/>
    <col min="9" max="16384" width="9.140625" style="101"/>
  </cols>
  <sheetData>
    <row r="1" spans="1:8" ht="18.75">
      <c r="A1" s="102" t="s">
        <v>109</v>
      </c>
      <c r="D1" s="102" t="s">
        <v>382</v>
      </c>
      <c r="E1" s="102"/>
      <c r="F1" s="102"/>
    </row>
    <row r="2" spans="1:8" ht="18.75">
      <c r="A2" s="102" t="s">
        <v>110</v>
      </c>
      <c r="D2" s="102" t="s">
        <v>111</v>
      </c>
      <c r="E2" s="102"/>
      <c r="F2" s="102"/>
    </row>
    <row r="3" spans="1:8" ht="18.75">
      <c r="A3" s="102" t="s">
        <v>112</v>
      </c>
      <c r="D3" s="102" t="s">
        <v>113</v>
      </c>
      <c r="E3" s="102"/>
      <c r="F3" s="102"/>
    </row>
    <row r="4" spans="1:8" ht="18.75">
      <c r="A4" s="102" t="s">
        <v>114</v>
      </c>
      <c r="B4" s="103"/>
      <c r="C4" s="103"/>
      <c r="D4" s="104" t="s">
        <v>445</v>
      </c>
      <c r="E4" s="102"/>
      <c r="F4" s="102"/>
    </row>
    <row r="5" spans="1:8" ht="45" customHeight="1">
      <c r="A5" s="273" t="s">
        <v>368</v>
      </c>
      <c r="B5" s="279"/>
      <c r="C5" s="279"/>
      <c r="D5" s="279"/>
      <c r="E5" s="279"/>
      <c r="F5" s="279"/>
      <c r="G5" s="279"/>
      <c r="H5" s="279"/>
    </row>
    <row r="6" spans="1:8" ht="26.25" customHeight="1">
      <c r="A6" s="278"/>
      <c r="B6" s="278"/>
      <c r="C6" s="278"/>
      <c r="D6" s="278"/>
      <c r="E6" s="278"/>
      <c r="F6" s="278"/>
      <c r="H6" s="101" t="s">
        <v>1</v>
      </c>
    </row>
    <row r="7" spans="1:8" ht="18.75">
      <c r="A7" s="106" t="s">
        <v>369</v>
      </c>
      <c r="B7" s="105" t="s">
        <v>86</v>
      </c>
      <c r="C7" s="105" t="s">
        <v>87</v>
      </c>
      <c r="D7" s="107">
        <v>2021</v>
      </c>
      <c r="E7" s="107" t="s">
        <v>115</v>
      </c>
      <c r="F7" s="107" t="s">
        <v>116</v>
      </c>
      <c r="G7" s="108">
        <v>2022</v>
      </c>
      <c r="H7" s="108">
        <v>2023</v>
      </c>
    </row>
    <row r="8" spans="1:8" ht="18.75">
      <c r="A8" s="110" t="s">
        <v>38</v>
      </c>
      <c r="B8" s="109" t="s">
        <v>370</v>
      </c>
      <c r="C8" s="109" t="s">
        <v>371</v>
      </c>
      <c r="D8" s="111">
        <f>D9+D10+D14+D15+D16</f>
        <v>2226032</v>
      </c>
      <c r="E8" s="111" t="e">
        <f>E9+#REF!+E10</f>
        <v>#REF!</v>
      </c>
      <c r="F8" s="111" t="e">
        <f>F9+#REF!+F10</f>
        <v>#REF!</v>
      </c>
      <c r="G8" s="111">
        <f>G9+G10+G14+G15+G16</f>
        <v>2021232</v>
      </c>
      <c r="H8" s="111">
        <f>H9+H10+H14+H15+H16</f>
        <v>2082132</v>
      </c>
    </row>
    <row r="9" spans="1:8" ht="37.5">
      <c r="A9" s="113" t="s">
        <v>117</v>
      </c>
      <c r="B9" s="112" t="s">
        <v>370</v>
      </c>
      <c r="C9" s="112" t="s">
        <v>372</v>
      </c>
      <c r="D9" s="114">
        <f>'Приложение 8'!H11</f>
        <v>659000</v>
      </c>
      <c r="E9" s="115"/>
      <c r="F9" s="115"/>
      <c r="G9" s="115">
        <f>'Приложение 8'!I11</f>
        <v>659000</v>
      </c>
      <c r="H9" s="115">
        <f>'Приложение 8'!J11</f>
        <v>659000</v>
      </c>
    </row>
    <row r="10" spans="1:8" ht="66" customHeight="1">
      <c r="A10" s="113" t="s">
        <v>118</v>
      </c>
      <c r="B10" s="112" t="s">
        <v>370</v>
      </c>
      <c r="C10" s="112" t="s">
        <v>373</v>
      </c>
      <c r="D10" s="116">
        <f>'Приложение 8'!H19</f>
        <v>1456899.5</v>
      </c>
      <c r="E10" s="117"/>
      <c r="F10" s="117"/>
      <c r="G10" s="117">
        <f>'Приложение 8'!I19</f>
        <v>1252459</v>
      </c>
      <c r="H10" s="117">
        <f>'Приложение 8'!J19</f>
        <v>1313359</v>
      </c>
    </row>
    <row r="11" spans="1:8" ht="18.75" hidden="1">
      <c r="A11" s="118" t="s">
        <v>120</v>
      </c>
      <c r="B11" s="112" t="s">
        <v>119</v>
      </c>
      <c r="C11" s="112" t="s">
        <v>119</v>
      </c>
      <c r="D11" s="116"/>
      <c r="E11" s="117"/>
      <c r="F11" s="117"/>
      <c r="G11" s="117"/>
      <c r="H11" s="117"/>
    </row>
    <row r="12" spans="1:8" ht="18.75" hidden="1">
      <c r="A12" s="110" t="s">
        <v>41</v>
      </c>
      <c r="B12" s="109" t="s">
        <v>121</v>
      </c>
      <c r="C12" s="109" t="s">
        <v>121</v>
      </c>
      <c r="D12" s="119"/>
      <c r="E12" s="120"/>
      <c r="F12" s="120"/>
      <c r="G12" s="117"/>
      <c r="H12" s="117"/>
    </row>
    <row r="13" spans="1:8" ht="18.75" hidden="1">
      <c r="A13" s="118" t="s">
        <v>42</v>
      </c>
      <c r="B13" s="112" t="s">
        <v>122</v>
      </c>
      <c r="C13" s="112" t="s">
        <v>122</v>
      </c>
      <c r="D13" s="116"/>
      <c r="E13" s="117"/>
      <c r="F13" s="117"/>
      <c r="G13" s="117"/>
      <c r="H13" s="117"/>
    </row>
    <row r="14" spans="1:8" ht="63.75" customHeight="1">
      <c r="A14" s="118" t="s">
        <v>61</v>
      </c>
      <c r="B14" s="112" t="s">
        <v>370</v>
      </c>
      <c r="C14" s="112" t="s">
        <v>374</v>
      </c>
      <c r="D14" s="116">
        <f>прил7!H23</f>
        <v>19000</v>
      </c>
      <c r="E14" s="117"/>
      <c r="F14" s="117"/>
      <c r="G14" s="117">
        <f>прил7!I23</f>
        <v>19000</v>
      </c>
      <c r="H14" s="117">
        <f>прил7!J23</f>
        <v>19000</v>
      </c>
    </row>
    <row r="15" spans="1:8" s="123" customFormat="1" ht="18.75">
      <c r="A15" s="192" t="s">
        <v>343</v>
      </c>
      <c r="B15" s="130" t="s">
        <v>370</v>
      </c>
      <c r="C15" s="130" t="s">
        <v>375</v>
      </c>
      <c r="D15" s="116">
        <v>90000</v>
      </c>
      <c r="E15" s="117">
        <f>E17</f>
        <v>0</v>
      </c>
      <c r="F15" s="117">
        <f>F17</f>
        <v>0</v>
      </c>
      <c r="G15" s="117">
        <v>90000</v>
      </c>
      <c r="H15" s="117">
        <v>90000</v>
      </c>
    </row>
    <row r="16" spans="1:8" s="123" customFormat="1" ht="18.75">
      <c r="A16" s="192" t="s">
        <v>335</v>
      </c>
      <c r="B16" s="130" t="s">
        <v>370</v>
      </c>
      <c r="C16" s="130" t="s">
        <v>376</v>
      </c>
      <c r="D16" s="116">
        <f>прил7!H36</f>
        <v>1132.5</v>
      </c>
      <c r="E16" s="117">
        <f>E18</f>
        <v>0</v>
      </c>
      <c r="F16" s="117">
        <f>F18</f>
        <v>0</v>
      </c>
      <c r="G16" s="117">
        <f>прил7!I33</f>
        <v>773</v>
      </c>
      <c r="H16" s="117">
        <f>прил7!J33</f>
        <v>773</v>
      </c>
    </row>
    <row r="17" spans="1:8" s="123" customFormat="1" ht="18.75">
      <c r="A17" s="122" t="s">
        <v>41</v>
      </c>
      <c r="B17" s="121" t="s">
        <v>372</v>
      </c>
      <c r="C17" s="121" t="s">
        <v>371</v>
      </c>
      <c r="D17" s="119">
        <f>D18</f>
        <v>102000</v>
      </c>
      <c r="E17" s="120">
        <f>E18</f>
        <v>0</v>
      </c>
      <c r="F17" s="120">
        <f>F18</f>
        <v>0</v>
      </c>
      <c r="G17" s="120">
        <f>G18</f>
        <v>103000</v>
      </c>
      <c r="H17" s="120">
        <f>H18</f>
        <v>107100</v>
      </c>
    </row>
    <row r="18" spans="1:8" s="125" customFormat="1" ht="18.75">
      <c r="A18" s="124" t="s">
        <v>42</v>
      </c>
      <c r="B18" s="112" t="s">
        <v>372</v>
      </c>
      <c r="C18" s="112" t="s">
        <v>377</v>
      </c>
      <c r="D18" s="116">
        <f>'Приложение 8'!H54</f>
        <v>102000</v>
      </c>
      <c r="E18" s="117"/>
      <c r="F18" s="117"/>
      <c r="G18" s="117">
        <f>'Приложение 8'!I53</f>
        <v>103000</v>
      </c>
      <c r="H18" s="117">
        <f>'Приложение 8'!J54</f>
        <v>107100</v>
      </c>
    </row>
    <row r="19" spans="1:8" ht="37.5">
      <c r="A19" s="126" t="s">
        <v>123</v>
      </c>
      <c r="B19" s="109" t="s">
        <v>377</v>
      </c>
      <c r="C19" s="109" t="s">
        <v>371</v>
      </c>
      <c r="D19" s="119">
        <f>D20</f>
        <v>102000</v>
      </c>
      <c r="E19" s="120" t="e">
        <f>#REF!+E20</f>
        <v>#REF!</v>
      </c>
      <c r="F19" s="120" t="e">
        <f>#REF!+F20</f>
        <v>#REF!</v>
      </c>
      <c r="G19" s="120">
        <f>G20</f>
        <v>113600</v>
      </c>
      <c r="H19" s="120">
        <f>H20</f>
        <v>27000</v>
      </c>
    </row>
    <row r="20" spans="1:8" ht="18.75">
      <c r="A20" s="118" t="s">
        <v>43</v>
      </c>
      <c r="B20" s="112" t="s">
        <v>377</v>
      </c>
      <c r="C20" s="112" t="s">
        <v>378</v>
      </c>
      <c r="D20" s="116">
        <f>'Приложение 8'!H72</f>
        <v>102000</v>
      </c>
      <c r="E20" s="117"/>
      <c r="F20" s="117"/>
      <c r="G20" s="117">
        <f>'Приложение 8'!I65</f>
        <v>113600</v>
      </c>
      <c r="H20" s="117">
        <f>'Приложение 8'!J66</f>
        <v>27000</v>
      </c>
    </row>
    <row r="21" spans="1:8" ht="18.75">
      <c r="A21" s="110" t="s">
        <v>44</v>
      </c>
      <c r="B21" s="109" t="s">
        <v>373</v>
      </c>
      <c r="C21" s="109" t="s">
        <v>371</v>
      </c>
      <c r="D21" s="119">
        <f>D22</f>
        <v>376714.82999999996</v>
      </c>
      <c r="E21" s="120" t="e">
        <f>E22+#REF!</f>
        <v>#REF!</v>
      </c>
      <c r="F21" s="120" t="e">
        <f>F22+#REF!</f>
        <v>#REF!</v>
      </c>
      <c r="G21" s="120">
        <f>G22</f>
        <v>304000</v>
      </c>
      <c r="H21" s="120">
        <f>H22</f>
        <v>316000</v>
      </c>
    </row>
    <row r="22" spans="1:8" s="129" customFormat="1" ht="18.75">
      <c r="A22" s="128" t="s">
        <v>45</v>
      </c>
      <c r="B22" s="127" t="s">
        <v>373</v>
      </c>
      <c r="C22" s="127" t="s">
        <v>379</v>
      </c>
      <c r="D22" s="116">
        <f>'Приложение 8'!H74</f>
        <v>376714.82999999996</v>
      </c>
      <c r="E22" s="117"/>
      <c r="F22" s="117"/>
      <c r="G22" s="117">
        <f>'Приложение 8'!I73</f>
        <v>304000</v>
      </c>
      <c r="H22" s="117">
        <f>'Приложение 8'!J73</f>
        <v>316000</v>
      </c>
    </row>
    <row r="23" spans="1:8" ht="18.75">
      <c r="A23" s="110" t="s">
        <v>46</v>
      </c>
      <c r="B23" s="109" t="s">
        <v>380</v>
      </c>
      <c r="C23" s="109" t="s">
        <v>371</v>
      </c>
      <c r="D23" s="119">
        <f>D24</f>
        <v>1118118</v>
      </c>
      <c r="E23" s="120" t="e">
        <f>E24+#REF!+#REF!</f>
        <v>#REF!</v>
      </c>
      <c r="F23" s="120" t="e">
        <f>F24+#REF!+#REF!</f>
        <v>#REF!</v>
      </c>
      <c r="G23" s="120">
        <f>G24</f>
        <v>228168</v>
      </c>
      <c r="H23" s="120">
        <f>'Приложение 8'!J82</f>
        <v>228168</v>
      </c>
    </row>
    <row r="24" spans="1:8" ht="18.75">
      <c r="A24" s="131" t="s">
        <v>47</v>
      </c>
      <c r="B24" s="130" t="s">
        <v>380</v>
      </c>
      <c r="C24" s="130" t="s">
        <v>377</v>
      </c>
      <c r="D24" s="116">
        <f>'Приложение 8'!H83</f>
        <v>1118118</v>
      </c>
      <c r="E24" s="117"/>
      <c r="F24" s="117"/>
      <c r="G24" s="117">
        <f>'Приложение 8'!I82</f>
        <v>228168</v>
      </c>
      <c r="H24" s="117">
        <f>'Приложение 8'!J83</f>
        <v>228168</v>
      </c>
    </row>
    <row r="25" spans="1:8" ht="18.75">
      <c r="A25" s="133" t="s">
        <v>124</v>
      </c>
      <c r="B25" s="132" t="s">
        <v>381</v>
      </c>
      <c r="C25" s="132" t="s">
        <v>371</v>
      </c>
      <c r="D25" s="119">
        <f>D26</f>
        <v>1990132.95</v>
      </c>
      <c r="E25" s="120">
        <f>E26</f>
        <v>0</v>
      </c>
      <c r="F25" s="120">
        <f>F26</f>
        <v>0</v>
      </c>
      <c r="G25" s="120">
        <f>G26</f>
        <v>1369600</v>
      </c>
      <c r="H25" s="120">
        <f>H26</f>
        <v>1374300</v>
      </c>
    </row>
    <row r="26" spans="1:8" ht="18.75">
      <c r="A26" s="118" t="s">
        <v>48</v>
      </c>
      <c r="B26" s="112" t="s">
        <v>381</v>
      </c>
      <c r="C26" s="112" t="s">
        <v>370</v>
      </c>
      <c r="D26" s="116">
        <f>'Приложение 8'!H93</f>
        <v>1990132.95</v>
      </c>
      <c r="E26" s="117"/>
      <c r="F26" s="117"/>
      <c r="G26" s="115">
        <f>'Приложение 8'!I93</f>
        <v>1369600</v>
      </c>
      <c r="H26" s="115">
        <f>'Приложение 8'!J94</f>
        <v>1374300</v>
      </c>
    </row>
    <row r="27" spans="1:8" ht="18.75">
      <c r="A27" s="122" t="s">
        <v>49</v>
      </c>
      <c r="B27" s="134"/>
      <c r="C27" s="134"/>
      <c r="D27" s="119">
        <f>D8+D17+D19+D21+D23+D25</f>
        <v>5914997.7800000003</v>
      </c>
      <c r="E27" s="120" t="e">
        <f>E8+E17+E19+E21+E23+#REF!+E25+#REF!+#REF!</f>
        <v>#REF!</v>
      </c>
      <c r="F27" s="120" t="e">
        <f>F8+F17+F19+F21+F23+#REF!+F25+#REF!+#REF!</f>
        <v>#REF!</v>
      </c>
      <c r="G27" s="120">
        <f>G8+G17+G19+G21+G23+G25</f>
        <v>4139600</v>
      </c>
      <c r="H27" s="120">
        <f>H8+H17+H19+H21+H23+H25</f>
        <v>4134700</v>
      </c>
    </row>
  </sheetData>
  <mergeCells count="2">
    <mergeCell ref="A6:F6"/>
    <mergeCell ref="A5:H5"/>
  </mergeCells>
  <pageMargins left="0.59055118110236227" right="0" top="0.59055118110236227" bottom="0.19685039370078741" header="0" footer="0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J78"/>
  <sheetViews>
    <sheetView zoomScale="90" zoomScaleNormal="90" zoomScaleSheetLayoutView="80" workbookViewId="0">
      <selection activeCell="B4" sqref="B4:J4"/>
    </sheetView>
  </sheetViews>
  <sheetFormatPr defaultRowHeight="12.75"/>
  <cols>
    <col min="1" max="1" width="3.42578125" style="14" customWidth="1"/>
    <col min="2" max="2" width="0.140625" style="14" hidden="1" customWidth="1"/>
    <col min="3" max="3" width="97.5703125" style="14" customWidth="1"/>
    <col min="4" max="4" width="8.28515625" style="14" customWidth="1"/>
    <col min="5" max="5" width="6.85546875" style="14" customWidth="1"/>
    <col min="6" max="6" width="13.42578125" style="14" customWidth="1"/>
    <col min="7" max="7" width="5.5703125" style="14" customWidth="1"/>
    <col min="8" max="8" width="15.85546875" style="14" customWidth="1"/>
    <col min="9" max="9" width="15.5703125" style="14" customWidth="1"/>
    <col min="10" max="10" width="12.5703125" style="14" customWidth="1"/>
    <col min="11" max="16384" width="9.140625" style="14"/>
  </cols>
  <sheetData>
    <row r="1" spans="2:10">
      <c r="B1" s="280" t="s">
        <v>50</v>
      </c>
      <c r="C1" s="280"/>
      <c r="D1" s="280"/>
      <c r="E1" s="280"/>
      <c r="F1" s="280"/>
      <c r="G1" s="280"/>
      <c r="H1" s="280"/>
      <c r="I1" s="280"/>
      <c r="J1" s="280"/>
    </row>
    <row r="2" spans="2:10">
      <c r="B2" s="280" t="s">
        <v>51</v>
      </c>
      <c r="C2" s="280"/>
      <c r="D2" s="280"/>
      <c r="E2" s="280"/>
      <c r="F2" s="280"/>
      <c r="G2" s="280"/>
      <c r="H2" s="280"/>
      <c r="I2" s="280"/>
      <c r="J2" s="280"/>
    </row>
    <row r="3" spans="2:10">
      <c r="B3" s="280" t="s">
        <v>52</v>
      </c>
      <c r="C3" s="280"/>
      <c r="D3" s="280"/>
      <c r="E3" s="280"/>
      <c r="F3" s="280"/>
      <c r="G3" s="280"/>
      <c r="H3" s="280"/>
      <c r="I3" s="280"/>
      <c r="J3" s="280"/>
    </row>
    <row r="4" spans="2:10">
      <c r="B4" s="280" t="s">
        <v>445</v>
      </c>
      <c r="C4" s="280"/>
      <c r="D4" s="280"/>
      <c r="E4" s="280"/>
      <c r="F4" s="280"/>
      <c r="G4" s="280"/>
      <c r="H4" s="280"/>
      <c r="I4" s="280"/>
      <c r="J4" s="280"/>
    </row>
    <row r="5" spans="2:10" ht="59.25" customHeight="1">
      <c r="B5" s="281" t="s">
        <v>383</v>
      </c>
      <c r="C5" s="281"/>
      <c r="D5" s="281"/>
      <c r="E5" s="281"/>
      <c r="F5" s="281"/>
      <c r="G5" s="281"/>
      <c r="H5" s="281"/>
      <c r="I5" s="281"/>
      <c r="J5" s="281"/>
    </row>
    <row r="6" spans="2:10" ht="21" customHeight="1" thickBot="1">
      <c r="B6" s="206"/>
      <c r="C6" s="206"/>
      <c r="D6" s="206"/>
      <c r="E6" s="206"/>
      <c r="F6" s="206"/>
      <c r="G6" s="206"/>
      <c r="H6" s="206"/>
      <c r="I6" s="206"/>
      <c r="J6" s="222" t="s">
        <v>1</v>
      </c>
    </row>
    <row r="7" spans="2:10" ht="13.5" thickBot="1">
      <c r="B7" s="15"/>
      <c r="C7" s="4" t="s">
        <v>53</v>
      </c>
      <c r="D7" s="3" t="s">
        <v>86</v>
      </c>
      <c r="E7" s="221" t="s">
        <v>87</v>
      </c>
      <c r="F7" s="3" t="s">
        <v>54</v>
      </c>
      <c r="G7" s="5" t="s">
        <v>55</v>
      </c>
      <c r="H7" s="3">
        <v>2021</v>
      </c>
      <c r="I7" s="3">
        <v>2022</v>
      </c>
      <c r="J7" s="3">
        <v>2023</v>
      </c>
    </row>
    <row r="8" spans="2:10" ht="21" customHeight="1" thickBot="1">
      <c r="B8" s="15"/>
      <c r="C8" s="6" t="s">
        <v>56</v>
      </c>
      <c r="D8" s="61">
        <v>1</v>
      </c>
      <c r="E8" s="61">
        <v>0</v>
      </c>
      <c r="F8" s="74">
        <v>0</v>
      </c>
      <c r="G8" s="84">
        <v>0</v>
      </c>
      <c r="H8" s="91">
        <f>H9+H14+H23+H32+H33</f>
        <v>2226032</v>
      </c>
      <c r="I8" s="91">
        <f>I9+I14+I25+I32+I33</f>
        <v>2021232</v>
      </c>
      <c r="J8" s="91">
        <f>J9+J14+J23+J32+J33</f>
        <v>2082132</v>
      </c>
    </row>
    <row r="9" spans="2:10" ht="32.25" customHeight="1" thickBot="1">
      <c r="B9" s="8"/>
      <c r="C9" s="223" t="s">
        <v>39</v>
      </c>
      <c r="D9" s="62">
        <v>1</v>
      </c>
      <c r="E9" s="63">
        <v>2</v>
      </c>
      <c r="F9" s="75">
        <v>0</v>
      </c>
      <c r="G9" s="85">
        <v>0</v>
      </c>
      <c r="H9" s="91">
        <f t="shared" ref="H9:J12" si="0">H10</f>
        <v>659000</v>
      </c>
      <c r="I9" s="91">
        <f t="shared" si="0"/>
        <v>659000</v>
      </c>
      <c r="J9" s="91">
        <f t="shared" si="0"/>
        <v>659000</v>
      </c>
    </row>
    <row r="10" spans="2:10" ht="39.75" customHeight="1" thickBot="1">
      <c r="B10" s="8"/>
      <c r="C10" s="224" t="s">
        <v>341</v>
      </c>
      <c r="D10" s="64">
        <v>1</v>
      </c>
      <c r="E10" s="65">
        <v>2</v>
      </c>
      <c r="F10" s="76">
        <v>69000000000</v>
      </c>
      <c r="G10" s="86">
        <v>0</v>
      </c>
      <c r="H10" s="92">
        <f t="shared" si="0"/>
        <v>659000</v>
      </c>
      <c r="I10" s="92">
        <f t="shared" si="0"/>
        <v>659000</v>
      </c>
      <c r="J10" s="92">
        <f t="shared" si="0"/>
        <v>659000</v>
      </c>
    </row>
    <row r="11" spans="2:10" ht="34.5" customHeight="1" thickBot="1">
      <c r="B11" s="8"/>
      <c r="C11" s="224" t="s">
        <v>397</v>
      </c>
      <c r="D11" s="66">
        <v>1</v>
      </c>
      <c r="E11" s="66">
        <v>2</v>
      </c>
      <c r="F11" s="77">
        <v>6910000000</v>
      </c>
      <c r="G11" s="87">
        <v>0</v>
      </c>
      <c r="H11" s="92">
        <f t="shared" si="0"/>
        <v>659000</v>
      </c>
      <c r="I11" s="92">
        <f t="shared" si="0"/>
        <v>659000</v>
      </c>
      <c r="J11" s="92">
        <f t="shared" si="0"/>
        <v>659000</v>
      </c>
    </row>
    <row r="12" spans="2:10" ht="18.75" customHeight="1" thickBot="1">
      <c r="B12" s="8"/>
      <c r="C12" s="224" t="s">
        <v>58</v>
      </c>
      <c r="D12" s="66">
        <v>1</v>
      </c>
      <c r="E12" s="66">
        <v>2</v>
      </c>
      <c r="F12" s="77">
        <v>6910010010</v>
      </c>
      <c r="G12" s="87">
        <v>0</v>
      </c>
      <c r="H12" s="92">
        <f t="shared" si="0"/>
        <v>659000</v>
      </c>
      <c r="I12" s="92">
        <f t="shared" si="0"/>
        <v>659000</v>
      </c>
      <c r="J12" s="92">
        <f t="shared" si="0"/>
        <v>659000</v>
      </c>
    </row>
    <row r="13" spans="2:10" ht="20.25" customHeight="1" thickBot="1">
      <c r="B13" s="8"/>
      <c r="C13" s="224" t="s">
        <v>59</v>
      </c>
      <c r="D13" s="66">
        <v>1</v>
      </c>
      <c r="E13" s="66">
        <v>2</v>
      </c>
      <c r="F13" s="77">
        <v>6910010010</v>
      </c>
      <c r="G13" s="87">
        <v>120</v>
      </c>
      <c r="H13" s="92">
        <f>'Приложение 8'!H16</f>
        <v>659000</v>
      </c>
      <c r="I13" s="92">
        <f>'Приложение 8'!I16</f>
        <v>659000</v>
      </c>
      <c r="J13" s="92">
        <f>'Приложение 8'!J16</f>
        <v>659000</v>
      </c>
    </row>
    <row r="14" spans="2:10" ht="30.75" customHeight="1" thickBot="1">
      <c r="B14" s="8"/>
      <c r="C14" s="6" t="s">
        <v>40</v>
      </c>
      <c r="D14" s="62">
        <v>1</v>
      </c>
      <c r="E14" s="63">
        <v>4</v>
      </c>
      <c r="F14" s="75">
        <v>0</v>
      </c>
      <c r="G14" s="85">
        <v>0</v>
      </c>
      <c r="H14" s="91">
        <f t="shared" ref="H14:J15" si="1">H15</f>
        <v>1456899.5</v>
      </c>
      <c r="I14" s="91">
        <f t="shared" si="1"/>
        <v>1252459</v>
      </c>
      <c r="J14" s="91">
        <f t="shared" si="1"/>
        <v>1313359</v>
      </c>
    </row>
    <row r="15" spans="2:10" ht="33" customHeight="1" thickBot="1">
      <c r="B15" s="8"/>
      <c r="C15" s="224" t="s">
        <v>342</v>
      </c>
      <c r="D15" s="64">
        <v>1</v>
      </c>
      <c r="E15" s="65">
        <v>4</v>
      </c>
      <c r="F15" s="76">
        <v>69000000000</v>
      </c>
      <c r="G15" s="86">
        <v>0</v>
      </c>
      <c r="H15" s="92">
        <f t="shared" si="1"/>
        <v>1456899.5</v>
      </c>
      <c r="I15" s="92">
        <f t="shared" si="1"/>
        <v>1252459</v>
      </c>
      <c r="J15" s="92">
        <f t="shared" si="1"/>
        <v>1313359</v>
      </c>
    </row>
    <row r="16" spans="2:10" ht="33.75" customHeight="1" thickBot="1">
      <c r="B16" s="8"/>
      <c r="C16" s="224" t="s">
        <v>57</v>
      </c>
      <c r="D16" s="64">
        <v>1</v>
      </c>
      <c r="E16" s="67">
        <v>4</v>
      </c>
      <c r="F16" s="78">
        <v>6910000000</v>
      </c>
      <c r="G16" s="87">
        <v>0</v>
      </c>
      <c r="H16" s="92">
        <f>H17+H21</f>
        <v>1456899.5</v>
      </c>
      <c r="I16" s="92">
        <f>I17+I21</f>
        <v>1252459</v>
      </c>
      <c r="J16" s="92">
        <f>J17+J21</f>
        <v>1313359</v>
      </c>
    </row>
    <row r="17" spans="2:10" ht="24.75" customHeight="1" thickBot="1">
      <c r="B17" s="8"/>
      <c r="C17" s="224" t="s">
        <v>60</v>
      </c>
      <c r="D17" s="64">
        <v>1</v>
      </c>
      <c r="E17" s="68">
        <v>4</v>
      </c>
      <c r="F17" s="79">
        <v>6910010020</v>
      </c>
      <c r="G17" s="86">
        <v>0</v>
      </c>
      <c r="H17" s="92">
        <f>H18+H19+H20</f>
        <v>1201299.5</v>
      </c>
      <c r="I17" s="92">
        <f>I18+I19+I20</f>
        <v>996859</v>
      </c>
      <c r="J17" s="92">
        <f>J18+J19+J20</f>
        <v>1057759</v>
      </c>
    </row>
    <row r="18" spans="2:10" ht="19.5" customHeight="1" thickBot="1">
      <c r="B18" s="8"/>
      <c r="C18" s="224" t="s">
        <v>59</v>
      </c>
      <c r="D18" s="64">
        <v>1</v>
      </c>
      <c r="E18" s="65">
        <v>4</v>
      </c>
      <c r="F18" s="80">
        <v>6910010020</v>
      </c>
      <c r="G18" s="87">
        <v>120</v>
      </c>
      <c r="H18" s="92">
        <f>'Приложение 8'!H24</f>
        <v>754000</v>
      </c>
      <c r="I18" s="92">
        <f>'Приложение 8'!I24</f>
        <v>754000</v>
      </c>
      <c r="J18" s="92">
        <f>'Приложение 8'!J24</f>
        <v>754000</v>
      </c>
    </row>
    <row r="19" spans="2:10" ht="24.75" customHeight="1" thickBot="1">
      <c r="B19" s="8"/>
      <c r="C19" s="6" t="s">
        <v>82</v>
      </c>
      <c r="D19" s="64">
        <v>1</v>
      </c>
      <c r="E19" s="65">
        <v>4</v>
      </c>
      <c r="F19" s="78">
        <v>6910010020</v>
      </c>
      <c r="G19" s="87">
        <v>240</v>
      </c>
      <c r="H19" s="92">
        <f>'Приложение 8'!H28</f>
        <v>435699.5</v>
      </c>
      <c r="I19" s="92">
        <f>'Приложение 8'!I28</f>
        <v>231259</v>
      </c>
      <c r="J19" s="92">
        <f>'Приложение 8'!J28</f>
        <v>292159</v>
      </c>
    </row>
    <row r="20" spans="2:10" ht="17.25" customHeight="1" thickBot="1">
      <c r="B20" s="8"/>
      <c r="C20" s="6" t="s">
        <v>83</v>
      </c>
      <c r="D20" s="64">
        <v>1</v>
      </c>
      <c r="E20" s="65">
        <v>4</v>
      </c>
      <c r="F20" s="78">
        <v>6910010020</v>
      </c>
      <c r="G20" s="87">
        <v>540</v>
      </c>
      <c r="H20" s="92">
        <f>'Приложение 8'!H32</f>
        <v>11600</v>
      </c>
      <c r="I20" s="92">
        <f>'Приложение 8'!I32</f>
        <v>11600</v>
      </c>
      <c r="J20" s="92">
        <f>'Приложение 8'!J32</f>
        <v>11600</v>
      </c>
    </row>
    <row r="21" spans="2:10" ht="44.25" customHeight="1" thickBot="1">
      <c r="B21" s="8"/>
      <c r="C21" s="224" t="s">
        <v>107</v>
      </c>
      <c r="D21" s="64">
        <v>1</v>
      </c>
      <c r="E21" s="65">
        <v>4</v>
      </c>
      <c r="F21" s="78">
        <v>6910015010</v>
      </c>
      <c r="G21" s="87">
        <v>0</v>
      </c>
      <c r="H21" s="92">
        <f>H22</f>
        <v>255600</v>
      </c>
      <c r="I21" s="92">
        <f>I22</f>
        <v>255600</v>
      </c>
      <c r="J21" s="92">
        <f>J22</f>
        <v>255600</v>
      </c>
    </row>
    <row r="22" spans="2:10" ht="18" customHeight="1" thickBot="1">
      <c r="B22" s="8"/>
      <c r="C22" s="224" t="s">
        <v>64</v>
      </c>
      <c r="D22" s="64">
        <v>1</v>
      </c>
      <c r="E22" s="65">
        <v>4</v>
      </c>
      <c r="F22" s="78">
        <v>6910015010</v>
      </c>
      <c r="G22" s="87">
        <v>540</v>
      </c>
      <c r="H22" s="92">
        <f>'Приложение 8'!H35</f>
        <v>255600</v>
      </c>
      <c r="I22" s="92">
        <f>'Приложение 8'!I35</f>
        <v>255600</v>
      </c>
      <c r="J22" s="92">
        <f>'Приложение 8'!J35</f>
        <v>255600</v>
      </c>
    </row>
    <row r="23" spans="2:10" ht="35.25" customHeight="1" thickBot="1">
      <c r="B23" s="16"/>
      <c r="C23" s="6" t="s">
        <v>61</v>
      </c>
      <c r="D23" s="64">
        <v>1</v>
      </c>
      <c r="E23" s="65">
        <v>6</v>
      </c>
      <c r="F23" s="78">
        <v>0</v>
      </c>
      <c r="G23" s="87">
        <v>0</v>
      </c>
      <c r="H23" s="92">
        <f t="shared" ref="H23:J25" si="2">H24</f>
        <v>19000</v>
      </c>
      <c r="I23" s="92">
        <f t="shared" si="2"/>
        <v>19000</v>
      </c>
      <c r="J23" s="92">
        <f t="shared" si="2"/>
        <v>19000</v>
      </c>
    </row>
    <row r="24" spans="2:10" ht="38.25" customHeight="1" thickBot="1">
      <c r="B24" s="16"/>
      <c r="C24" s="224" t="s">
        <v>340</v>
      </c>
      <c r="D24" s="64">
        <v>1</v>
      </c>
      <c r="E24" s="65">
        <v>6</v>
      </c>
      <c r="F24" s="78">
        <v>6000000000</v>
      </c>
      <c r="G24" s="87">
        <v>0</v>
      </c>
      <c r="H24" s="92">
        <f t="shared" si="2"/>
        <v>19000</v>
      </c>
      <c r="I24" s="92">
        <f t="shared" si="2"/>
        <v>19000</v>
      </c>
      <c r="J24" s="92">
        <f t="shared" si="2"/>
        <v>19000</v>
      </c>
    </row>
    <row r="25" spans="2:10" ht="32.25" customHeight="1" thickBot="1">
      <c r="B25" s="16"/>
      <c r="C25" s="30" t="s">
        <v>394</v>
      </c>
      <c r="D25" s="64">
        <v>1</v>
      </c>
      <c r="E25" s="65">
        <v>6</v>
      </c>
      <c r="F25" s="78">
        <v>6910000000</v>
      </c>
      <c r="G25" s="87">
        <v>0</v>
      </c>
      <c r="H25" s="92">
        <f t="shared" si="2"/>
        <v>19000</v>
      </c>
      <c r="I25" s="92">
        <f t="shared" si="2"/>
        <v>19000</v>
      </c>
      <c r="J25" s="92">
        <f t="shared" si="2"/>
        <v>19000</v>
      </c>
    </row>
    <row r="26" spans="2:10" ht="32.25" customHeight="1" thickBot="1">
      <c r="B26" s="16"/>
      <c r="C26" s="224" t="s">
        <v>63</v>
      </c>
      <c r="D26" s="64">
        <v>1</v>
      </c>
      <c r="E26" s="65">
        <v>6</v>
      </c>
      <c r="F26" s="78">
        <v>6910010080</v>
      </c>
      <c r="G26" s="87">
        <v>0</v>
      </c>
      <c r="H26" s="92">
        <f>H27</f>
        <v>19000</v>
      </c>
      <c r="I26" s="92">
        <f>I27</f>
        <v>19000</v>
      </c>
      <c r="J26" s="92">
        <f>'Приложение 8'!J41</f>
        <v>19000</v>
      </c>
    </row>
    <row r="27" spans="2:10" ht="19.5" customHeight="1" thickBot="1">
      <c r="B27" s="16"/>
      <c r="C27" s="224" t="s">
        <v>64</v>
      </c>
      <c r="D27" s="64">
        <v>1</v>
      </c>
      <c r="E27" s="65">
        <v>6</v>
      </c>
      <c r="F27" s="78">
        <v>6910010080</v>
      </c>
      <c r="G27" s="87">
        <v>540</v>
      </c>
      <c r="H27" s="92">
        <f>'Приложение 8'!H41</f>
        <v>19000</v>
      </c>
      <c r="I27" s="92">
        <f>'Приложение 8'!I41</f>
        <v>19000</v>
      </c>
      <c r="J27" s="92">
        <f>'Приложение 8'!J36</f>
        <v>19000</v>
      </c>
    </row>
    <row r="28" spans="2:10" ht="19.5" customHeight="1" thickBot="1">
      <c r="B28" s="16"/>
      <c r="C28" s="6" t="s">
        <v>343</v>
      </c>
      <c r="D28" s="62">
        <v>1</v>
      </c>
      <c r="E28" s="63">
        <v>11</v>
      </c>
      <c r="F28" s="191">
        <v>0</v>
      </c>
      <c r="G28" s="84">
        <v>0</v>
      </c>
      <c r="H28" s="91">
        <f>H29</f>
        <v>90000</v>
      </c>
      <c r="I28" s="91">
        <f>I29</f>
        <v>90000</v>
      </c>
      <c r="J28" s="91">
        <f>J29</f>
        <v>90000</v>
      </c>
    </row>
    <row r="29" spans="2:10" ht="20.25" customHeight="1" thickBot="1">
      <c r="B29" s="16"/>
      <c r="C29" s="224" t="s">
        <v>344</v>
      </c>
      <c r="D29" s="64">
        <v>1</v>
      </c>
      <c r="E29" s="65">
        <v>11</v>
      </c>
      <c r="F29" s="78">
        <v>7700000000</v>
      </c>
      <c r="G29" s="87">
        <v>0</v>
      </c>
      <c r="H29" s="92">
        <f t="shared" ref="H29:J31" si="3">H30</f>
        <v>90000</v>
      </c>
      <c r="I29" s="92">
        <f t="shared" si="3"/>
        <v>90000</v>
      </c>
      <c r="J29" s="92">
        <f t="shared" si="3"/>
        <v>90000</v>
      </c>
    </row>
    <row r="30" spans="2:10" ht="13.5" customHeight="1" thickBot="1">
      <c r="B30" s="16"/>
      <c r="C30" s="224" t="s">
        <v>332</v>
      </c>
      <c r="D30" s="64">
        <v>1</v>
      </c>
      <c r="E30" s="65">
        <v>11</v>
      </c>
      <c r="F30" s="78">
        <v>7700000040</v>
      </c>
      <c r="G30" s="87">
        <v>0</v>
      </c>
      <c r="H30" s="92">
        <f t="shared" si="3"/>
        <v>90000</v>
      </c>
      <c r="I30" s="92">
        <f t="shared" si="3"/>
        <v>90000</v>
      </c>
      <c r="J30" s="92">
        <f t="shared" si="3"/>
        <v>90000</v>
      </c>
    </row>
    <row r="31" spans="2:10" ht="19.5" customHeight="1" thickBot="1">
      <c r="B31" s="16"/>
      <c r="C31" s="224" t="s">
        <v>333</v>
      </c>
      <c r="D31" s="64">
        <v>1</v>
      </c>
      <c r="E31" s="65">
        <v>11</v>
      </c>
      <c r="F31" s="78">
        <v>7700000040</v>
      </c>
      <c r="G31" s="87">
        <v>800</v>
      </c>
      <c r="H31" s="92">
        <f t="shared" si="3"/>
        <v>90000</v>
      </c>
      <c r="I31" s="92">
        <f t="shared" si="3"/>
        <v>90000</v>
      </c>
      <c r="J31" s="92">
        <f t="shared" si="3"/>
        <v>90000</v>
      </c>
    </row>
    <row r="32" spans="2:10" ht="19.5" customHeight="1" thickBot="1">
      <c r="B32" s="16"/>
      <c r="C32" s="224" t="s">
        <v>334</v>
      </c>
      <c r="D32" s="64">
        <v>1</v>
      </c>
      <c r="E32" s="65">
        <v>11</v>
      </c>
      <c r="F32" s="78">
        <v>7700000040</v>
      </c>
      <c r="G32" s="87">
        <v>870</v>
      </c>
      <c r="H32" s="92">
        <v>90000</v>
      </c>
      <c r="I32" s="92">
        <v>90000</v>
      </c>
      <c r="J32" s="92">
        <v>90000</v>
      </c>
    </row>
    <row r="33" spans="2:10" ht="21.75" customHeight="1" thickBot="1">
      <c r="B33" s="16"/>
      <c r="C33" s="224" t="s">
        <v>120</v>
      </c>
      <c r="D33" s="64">
        <v>1</v>
      </c>
      <c r="E33" s="65">
        <v>13</v>
      </c>
      <c r="F33" s="78">
        <v>0</v>
      </c>
      <c r="G33" s="87">
        <v>0</v>
      </c>
      <c r="H33" s="92">
        <f t="shared" ref="H33:J35" si="4">H34</f>
        <v>1132.5</v>
      </c>
      <c r="I33" s="92">
        <f t="shared" si="4"/>
        <v>773</v>
      </c>
      <c r="J33" s="92">
        <f t="shared" si="4"/>
        <v>773</v>
      </c>
    </row>
    <row r="34" spans="2:10" ht="16.5" customHeight="1" thickBot="1">
      <c r="B34" s="16"/>
      <c r="C34" s="224" t="s">
        <v>336</v>
      </c>
      <c r="D34" s="64">
        <v>1</v>
      </c>
      <c r="E34" s="65">
        <v>13</v>
      </c>
      <c r="F34" s="78">
        <v>7700000000</v>
      </c>
      <c r="G34" s="87">
        <v>0</v>
      </c>
      <c r="H34" s="92">
        <f t="shared" si="4"/>
        <v>1132.5</v>
      </c>
      <c r="I34" s="92">
        <f t="shared" si="4"/>
        <v>773</v>
      </c>
      <c r="J34" s="92">
        <f t="shared" si="4"/>
        <v>773</v>
      </c>
    </row>
    <row r="35" spans="2:10" ht="20.25" customHeight="1" thickBot="1">
      <c r="B35" s="16"/>
      <c r="C35" s="224" t="s">
        <v>337</v>
      </c>
      <c r="D35" s="64">
        <v>1</v>
      </c>
      <c r="E35" s="65">
        <v>13</v>
      </c>
      <c r="F35" s="78">
        <v>7700095100</v>
      </c>
      <c r="G35" s="87">
        <v>0</v>
      </c>
      <c r="H35" s="92">
        <f t="shared" si="4"/>
        <v>1132.5</v>
      </c>
      <c r="I35" s="92">
        <f t="shared" si="4"/>
        <v>773</v>
      </c>
      <c r="J35" s="92">
        <f t="shared" si="4"/>
        <v>773</v>
      </c>
    </row>
    <row r="36" spans="2:10" ht="19.5" customHeight="1" thickBot="1">
      <c r="B36" s="16"/>
      <c r="C36" s="224" t="s">
        <v>345</v>
      </c>
      <c r="D36" s="64">
        <v>1</v>
      </c>
      <c r="E36" s="65">
        <v>13</v>
      </c>
      <c r="F36" s="78">
        <v>7700095100</v>
      </c>
      <c r="G36" s="87">
        <v>850</v>
      </c>
      <c r="H36" s="92">
        <f>'Приложение 8'!H51</f>
        <v>1132.5</v>
      </c>
      <c r="I36" s="92">
        <f>'Приложение 8'!I52</f>
        <v>773</v>
      </c>
      <c r="J36" s="92">
        <f>'Приложение 8'!J52</f>
        <v>773</v>
      </c>
    </row>
    <row r="37" spans="2:10" ht="18" customHeight="1" thickBot="1">
      <c r="B37" s="8"/>
      <c r="C37" s="6" t="s">
        <v>65</v>
      </c>
      <c r="D37" s="62">
        <v>2</v>
      </c>
      <c r="E37" s="63">
        <v>0</v>
      </c>
      <c r="F37" s="75">
        <v>0</v>
      </c>
      <c r="G37" s="85">
        <v>0</v>
      </c>
      <c r="H37" s="91">
        <f t="shared" ref="H37:J38" si="5">H38</f>
        <v>102000</v>
      </c>
      <c r="I37" s="91">
        <f t="shared" si="5"/>
        <v>103000</v>
      </c>
      <c r="J37" s="91">
        <f t="shared" si="5"/>
        <v>107100</v>
      </c>
    </row>
    <row r="38" spans="2:10" ht="21.75" customHeight="1" thickBot="1">
      <c r="B38" s="8"/>
      <c r="C38" s="6" t="s">
        <v>66</v>
      </c>
      <c r="D38" s="69">
        <v>2</v>
      </c>
      <c r="E38" s="70">
        <v>3</v>
      </c>
      <c r="F38" s="81">
        <v>0</v>
      </c>
      <c r="G38" s="88">
        <v>0</v>
      </c>
      <c r="H38" s="93">
        <f t="shared" si="5"/>
        <v>102000</v>
      </c>
      <c r="I38" s="93">
        <f t="shared" si="5"/>
        <v>103000</v>
      </c>
      <c r="J38" s="93">
        <f t="shared" si="5"/>
        <v>107100</v>
      </c>
    </row>
    <row r="39" spans="2:10" ht="28.5" customHeight="1" thickBot="1">
      <c r="B39" s="8"/>
      <c r="C39" s="224" t="s">
        <v>342</v>
      </c>
      <c r="D39" s="71">
        <v>2</v>
      </c>
      <c r="E39" s="72">
        <v>3</v>
      </c>
      <c r="F39" s="82">
        <v>69000000000</v>
      </c>
      <c r="G39" s="89">
        <v>0</v>
      </c>
      <c r="H39" s="94">
        <f>H40</f>
        <v>102000</v>
      </c>
      <c r="I39" s="94">
        <f>I40</f>
        <v>103000</v>
      </c>
      <c r="J39" s="94">
        <f>J40</f>
        <v>107100</v>
      </c>
    </row>
    <row r="40" spans="2:10" ht="23.25" customHeight="1" thickBot="1">
      <c r="B40" s="8"/>
      <c r="C40" s="224" t="s">
        <v>67</v>
      </c>
      <c r="D40" s="73">
        <v>2</v>
      </c>
      <c r="E40" s="73">
        <v>3</v>
      </c>
      <c r="F40" s="77">
        <v>6920000000</v>
      </c>
      <c r="G40" s="90">
        <v>0</v>
      </c>
      <c r="H40" s="94">
        <f>H42+H43</f>
        <v>102000</v>
      </c>
      <c r="I40" s="94">
        <f>I41</f>
        <v>103000</v>
      </c>
      <c r="J40" s="94">
        <f>J41</f>
        <v>107100</v>
      </c>
    </row>
    <row r="41" spans="2:10" ht="27" customHeight="1" thickBot="1">
      <c r="B41" s="8"/>
      <c r="C41" s="224" t="s">
        <v>68</v>
      </c>
      <c r="D41" s="73">
        <v>2</v>
      </c>
      <c r="E41" s="73">
        <v>3</v>
      </c>
      <c r="F41" s="77">
        <v>6920051180</v>
      </c>
      <c r="G41" s="90">
        <v>0</v>
      </c>
      <c r="H41" s="94">
        <f>H42+H43</f>
        <v>102000</v>
      </c>
      <c r="I41" s="94">
        <f>I42+I43</f>
        <v>103000</v>
      </c>
      <c r="J41" s="94">
        <f>J42+J43</f>
        <v>107100</v>
      </c>
    </row>
    <row r="42" spans="2:10" ht="18" customHeight="1" thickBot="1">
      <c r="B42" s="8"/>
      <c r="C42" s="224" t="s">
        <v>59</v>
      </c>
      <c r="D42" s="71">
        <v>2</v>
      </c>
      <c r="E42" s="72">
        <v>3</v>
      </c>
      <c r="F42" s="78">
        <v>6920051180</v>
      </c>
      <c r="G42" s="90">
        <v>120</v>
      </c>
      <c r="H42" s="94">
        <f>'Приложение 8'!H59</f>
        <v>101556</v>
      </c>
      <c r="I42" s="94">
        <f>'Приложение 8'!I59</f>
        <v>101556</v>
      </c>
      <c r="J42" s="94">
        <f>'Приложение 8'!J59</f>
        <v>101556</v>
      </c>
    </row>
    <row r="43" spans="2:10" ht="16.5" customHeight="1" thickBot="1">
      <c r="B43" s="8"/>
      <c r="C43" s="6" t="s">
        <v>82</v>
      </c>
      <c r="D43" s="71">
        <v>2</v>
      </c>
      <c r="E43" s="72">
        <v>3</v>
      </c>
      <c r="F43" s="78">
        <v>6920051180</v>
      </c>
      <c r="G43" s="90">
        <v>240</v>
      </c>
      <c r="H43" s="94">
        <f>'Приложение 8'!H63</f>
        <v>444</v>
      </c>
      <c r="I43" s="94">
        <f>'Приложение 8'!I64</f>
        <v>1444</v>
      </c>
      <c r="J43" s="94">
        <f>'Приложение 8'!J64</f>
        <v>5544</v>
      </c>
    </row>
    <row r="44" spans="2:10" ht="18" customHeight="1" thickBot="1">
      <c r="B44" s="8"/>
      <c r="C44" s="6" t="s">
        <v>69</v>
      </c>
      <c r="D44" s="62">
        <v>3</v>
      </c>
      <c r="E44" s="63">
        <v>0</v>
      </c>
      <c r="F44" s="75">
        <v>0</v>
      </c>
      <c r="G44" s="85">
        <v>0</v>
      </c>
      <c r="H44" s="91">
        <f>H45</f>
        <v>102000</v>
      </c>
      <c r="I44" s="91">
        <f>I45</f>
        <v>113600</v>
      </c>
      <c r="J44" s="91">
        <f>J45</f>
        <v>27000</v>
      </c>
    </row>
    <row r="45" spans="2:10" ht="13.5" customHeight="1" thickBot="1">
      <c r="B45" s="8"/>
      <c r="C45" s="6" t="s">
        <v>43</v>
      </c>
      <c r="D45" s="61">
        <v>3</v>
      </c>
      <c r="E45" s="61">
        <v>10</v>
      </c>
      <c r="F45" s="74">
        <v>0</v>
      </c>
      <c r="G45" s="84">
        <v>0</v>
      </c>
      <c r="H45" s="91">
        <f t="shared" ref="H45:I48" si="6">H46</f>
        <v>102000</v>
      </c>
      <c r="I45" s="91">
        <f t="shared" si="6"/>
        <v>113600</v>
      </c>
      <c r="J45" s="91">
        <v>27000</v>
      </c>
    </row>
    <row r="46" spans="2:10" ht="34.5" customHeight="1" thickBot="1">
      <c r="B46" s="8"/>
      <c r="C46" s="224" t="s">
        <v>347</v>
      </c>
      <c r="D46" s="66">
        <v>3</v>
      </c>
      <c r="E46" s="66">
        <v>10</v>
      </c>
      <c r="F46" s="83">
        <v>69000000000</v>
      </c>
      <c r="G46" s="87">
        <v>0</v>
      </c>
      <c r="H46" s="92">
        <f t="shared" si="6"/>
        <v>102000</v>
      </c>
      <c r="I46" s="92">
        <f t="shared" si="6"/>
        <v>113600</v>
      </c>
      <c r="J46" s="92">
        <v>27000</v>
      </c>
    </row>
    <row r="47" spans="2:10" ht="33.75" customHeight="1" thickBot="1">
      <c r="B47" s="8"/>
      <c r="C47" s="224" t="s">
        <v>71</v>
      </c>
      <c r="D47" s="66">
        <v>3</v>
      </c>
      <c r="E47" s="66">
        <v>10</v>
      </c>
      <c r="F47" s="77">
        <v>6930000000</v>
      </c>
      <c r="G47" s="87">
        <v>0</v>
      </c>
      <c r="H47" s="92">
        <f t="shared" si="6"/>
        <v>102000</v>
      </c>
      <c r="I47" s="92">
        <f t="shared" si="6"/>
        <v>113600</v>
      </c>
      <c r="J47" s="92">
        <v>27000</v>
      </c>
    </row>
    <row r="48" spans="2:10" ht="33.75" customHeight="1" thickBot="1">
      <c r="B48" s="8"/>
      <c r="C48" s="224" t="s">
        <v>72</v>
      </c>
      <c r="D48" s="66">
        <v>3</v>
      </c>
      <c r="E48" s="66">
        <v>10</v>
      </c>
      <c r="F48" s="77">
        <v>6930095020</v>
      </c>
      <c r="G48" s="87">
        <v>0</v>
      </c>
      <c r="H48" s="92">
        <f t="shared" si="6"/>
        <v>102000</v>
      </c>
      <c r="I48" s="92">
        <f t="shared" si="6"/>
        <v>113600</v>
      </c>
      <c r="J48" s="92">
        <v>27000</v>
      </c>
    </row>
    <row r="49" spans="2:10" ht="18" customHeight="1" thickBot="1">
      <c r="B49" s="8"/>
      <c r="C49" s="224" t="s">
        <v>70</v>
      </c>
      <c r="D49" s="64">
        <v>3</v>
      </c>
      <c r="E49" s="65">
        <v>10</v>
      </c>
      <c r="F49" s="78">
        <v>6930095020</v>
      </c>
      <c r="G49" s="87">
        <v>240</v>
      </c>
      <c r="H49" s="92">
        <f>'Приложение 8'!H71</f>
        <v>102000</v>
      </c>
      <c r="I49" s="92">
        <f>'Приложение 8'!I71</f>
        <v>113600</v>
      </c>
      <c r="J49" s="92">
        <f>'Приложение 8'!J72</f>
        <v>27000</v>
      </c>
    </row>
    <row r="50" spans="2:10" ht="18.75" customHeight="1" thickBot="1">
      <c r="B50" s="8"/>
      <c r="C50" s="6" t="s">
        <v>73</v>
      </c>
      <c r="D50" s="62">
        <v>4</v>
      </c>
      <c r="E50" s="63">
        <v>0</v>
      </c>
      <c r="F50" s="75">
        <v>0</v>
      </c>
      <c r="G50" s="85">
        <v>0</v>
      </c>
      <c r="H50" s="91">
        <f>H51</f>
        <v>376714.82999999996</v>
      </c>
      <c r="I50" s="91">
        <f>I52</f>
        <v>304000</v>
      </c>
      <c r="J50" s="91">
        <f>J51</f>
        <v>316000</v>
      </c>
    </row>
    <row r="51" spans="2:10" ht="19.5" customHeight="1" thickBot="1">
      <c r="B51" s="8"/>
      <c r="C51" s="6" t="s">
        <v>45</v>
      </c>
      <c r="D51" s="62">
        <v>4</v>
      </c>
      <c r="E51" s="63">
        <v>9</v>
      </c>
      <c r="F51" s="75">
        <v>0</v>
      </c>
      <c r="G51" s="85">
        <v>0</v>
      </c>
      <c r="H51" s="91">
        <f>H52</f>
        <v>376714.82999999996</v>
      </c>
      <c r="I51" s="91">
        <f>I52</f>
        <v>304000</v>
      </c>
      <c r="J51" s="91">
        <f>J52</f>
        <v>316000</v>
      </c>
    </row>
    <row r="52" spans="2:10" ht="27.75" customHeight="1" thickBot="1">
      <c r="B52" s="8"/>
      <c r="C52" s="224" t="s">
        <v>342</v>
      </c>
      <c r="D52" s="64">
        <v>4</v>
      </c>
      <c r="E52" s="65">
        <v>9</v>
      </c>
      <c r="F52" s="76">
        <v>69000000000</v>
      </c>
      <c r="G52" s="86">
        <v>0</v>
      </c>
      <c r="H52" s="92">
        <f>H53</f>
        <v>376714.82999999996</v>
      </c>
      <c r="I52" s="92">
        <f>I53</f>
        <v>304000</v>
      </c>
      <c r="J52" s="92">
        <f>J53</f>
        <v>316000</v>
      </c>
    </row>
    <row r="53" spans="2:10" ht="33.75" customHeight="1" thickBot="1">
      <c r="B53" s="8"/>
      <c r="C53" s="224" t="s">
        <v>74</v>
      </c>
      <c r="D53" s="66">
        <v>4</v>
      </c>
      <c r="E53" s="66">
        <v>9</v>
      </c>
      <c r="F53" s="77">
        <v>6940000000</v>
      </c>
      <c r="G53" s="87">
        <v>0</v>
      </c>
      <c r="H53" s="92">
        <f>H54</f>
        <v>376714.82999999996</v>
      </c>
      <c r="I53" s="92">
        <f>I54</f>
        <v>304000</v>
      </c>
      <c r="J53" s="92">
        <f>J54</f>
        <v>316000</v>
      </c>
    </row>
    <row r="54" spans="2:10" ht="25.5" customHeight="1" thickBot="1">
      <c r="B54" s="8"/>
      <c r="C54" s="6" t="s">
        <v>84</v>
      </c>
      <c r="D54" s="66">
        <v>4</v>
      </c>
      <c r="E54" s="66">
        <v>9</v>
      </c>
      <c r="F54" s="77">
        <v>6940095280</v>
      </c>
      <c r="G54" s="87">
        <v>0</v>
      </c>
      <c r="H54" s="92">
        <f>H55</f>
        <v>376714.82999999996</v>
      </c>
      <c r="I54" s="92">
        <f>I55</f>
        <v>304000</v>
      </c>
      <c r="J54" s="92">
        <f>J55</f>
        <v>316000</v>
      </c>
    </row>
    <row r="55" spans="2:10" ht="22.5" customHeight="1" thickBot="1">
      <c r="B55" s="8"/>
      <c r="C55" s="224" t="s">
        <v>70</v>
      </c>
      <c r="D55" s="66">
        <v>4</v>
      </c>
      <c r="E55" s="66">
        <v>9</v>
      </c>
      <c r="F55" s="77">
        <v>6940095280</v>
      </c>
      <c r="G55" s="87">
        <v>240</v>
      </c>
      <c r="H55" s="92">
        <f>'Приложение 8'!H79</f>
        <v>376714.82999999996</v>
      </c>
      <c r="I55" s="92">
        <f>'Приложение 8'!I80</f>
        <v>304000</v>
      </c>
      <c r="J55" s="92">
        <f>'Приложение 8'!J80</f>
        <v>316000</v>
      </c>
    </row>
    <row r="56" spans="2:10" ht="24" customHeight="1" thickBot="1">
      <c r="B56" s="8"/>
      <c r="C56" s="6" t="s">
        <v>75</v>
      </c>
      <c r="D56" s="62">
        <v>5</v>
      </c>
      <c r="E56" s="63">
        <v>0</v>
      </c>
      <c r="F56" s="75">
        <v>0</v>
      </c>
      <c r="G56" s="85">
        <v>0</v>
      </c>
      <c r="H56" s="91">
        <f t="shared" ref="H56:J59" si="7">H57</f>
        <v>1118118</v>
      </c>
      <c r="I56" s="91">
        <f t="shared" si="7"/>
        <v>228168</v>
      </c>
      <c r="J56" s="91">
        <f t="shared" si="7"/>
        <v>228168</v>
      </c>
    </row>
    <row r="57" spans="2:10" ht="13.5" thickBot="1">
      <c r="B57" s="8"/>
      <c r="C57" s="6" t="s">
        <v>47</v>
      </c>
      <c r="D57" s="62">
        <v>5</v>
      </c>
      <c r="E57" s="63">
        <v>3</v>
      </c>
      <c r="F57" s="75">
        <v>0</v>
      </c>
      <c r="G57" s="85">
        <v>0</v>
      </c>
      <c r="H57" s="91">
        <f t="shared" si="7"/>
        <v>1118118</v>
      </c>
      <c r="I57" s="91">
        <f>I58</f>
        <v>228168</v>
      </c>
      <c r="J57" s="91">
        <f t="shared" si="7"/>
        <v>228168</v>
      </c>
    </row>
    <row r="58" spans="2:10" ht="31.5" customHeight="1" thickBot="1">
      <c r="B58" s="8"/>
      <c r="C58" s="224" t="s">
        <v>348</v>
      </c>
      <c r="D58" s="64">
        <v>5</v>
      </c>
      <c r="E58" s="65">
        <v>3</v>
      </c>
      <c r="F58" s="76">
        <v>69000000000</v>
      </c>
      <c r="G58" s="86">
        <v>0</v>
      </c>
      <c r="H58" s="92">
        <f t="shared" si="7"/>
        <v>1118118</v>
      </c>
      <c r="I58" s="92">
        <f t="shared" si="7"/>
        <v>228168</v>
      </c>
      <c r="J58" s="92">
        <f t="shared" si="7"/>
        <v>228168</v>
      </c>
    </row>
    <row r="59" spans="2:10" ht="23.25" customHeight="1" thickBot="1">
      <c r="B59" s="8"/>
      <c r="C59" s="224" t="s">
        <v>76</v>
      </c>
      <c r="D59" s="66">
        <v>5</v>
      </c>
      <c r="E59" s="66">
        <v>3</v>
      </c>
      <c r="F59" s="77">
        <v>6950000000</v>
      </c>
      <c r="G59" s="87">
        <v>0</v>
      </c>
      <c r="H59" s="92">
        <f>H61+H63</f>
        <v>1118118</v>
      </c>
      <c r="I59" s="92">
        <f t="shared" si="7"/>
        <v>228168</v>
      </c>
      <c r="J59" s="92">
        <f t="shared" si="7"/>
        <v>228168</v>
      </c>
    </row>
    <row r="60" spans="2:10" ht="25.5" customHeight="1" thickBot="1">
      <c r="B60" s="8"/>
      <c r="C60" s="224" t="s">
        <v>77</v>
      </c>
      <c r="D60" s="66">
        <v>5</v>
      </c>
      <c r="E60" s="66">
        <v>3</v>
      </c>
      <c r="F60" s="77">
        <v>6950095310</v>
      </c>
      <c r="G60" s="87">
        <v>0</v>
      </c>
      <c r="H60" s="92">
        <f>H61</f>
        <v>245763</v>
      </c>
      <c r="I60" s="92">
        <f>I61</f>
        <v>228168</v>
      </c>
      <c r="J60" s="92">
        <f>J61</f>
        <v>228168</v>
      </c>
    </row>
    <row r="61" spans="2:10" ht="17.25" customHeight="1" thickBot="1">
      <c r="B61" s="8"/>
      <c r="C61" s="224" t="s">
        <v>70</v>
      </c>
      <c r="D61" s="64">
        <v>5</v>
      </c>
      <c r="E61" s="65">
        <v>3</v>
      </c>
      <c r="F61" s="78">
        <v>6950095310</v>
      </c>
      <c r="G61" s="87">
        <v>240</v>
      </c>
      <c r="H61" s="92">
        <f>'Приложение 8'!H88</f>
        <v>245763</v>
      </c>
      <c r="I61" s="92">
        <f>'Приложение 8'!I89</f>
        <v>228168</v>
      </c>
      <c r="J61" s="92">
        <f>'Приложение 8'!J89</f>
        <v>228168</v>
      </c>
    </row>
    <row r="62" spans="2:10" ht="30.75" customHeight="1" thickBot="1">
      <c r="B62" s="8"/>
      <c r="C62" s="224" t="str">
        <f>'Приложение 8'!B90</f>
        <v xml:space="preserve">Приоритетный проект "Капитальный ремонт ограждения кладбища в деревне Сияльтугай, улица Светлая, 1А, Саракташского района, Оренбургской области" (Реализация инициативных проектов)
</v>
      </c>
      <c r="D62" s="64">
        <v>5</v>
      </c>
      <c r="E62" s="65">
        <v>3</v>
      </c>
      <c r="F62" s="78" t="str">
        <f>'Приложение 8'!F91</f>
        <v>695П5S1401</v>
      </c>
      <c r="G62" s="87">
        <v>200</v>
      </c>
      <c r="H62" s="92">
        <f>'Приложение 8'!H91</f>
        <v>872355</v>
      </c>
      <c r="I62" s="92">
        <f>'Приложение 8'!I91</f>
        <v>0</v>
      </c>
      <c r="J62" s="92">
        <f>'Приложение 8'!J91</f>
        <v>0</v>
      </c>
    </row>
    <row r="63" spans="2:10" ht="17.25" customHeight="1" thickBot="1">
      <c r="B63" s="8"/>
      <c r="C63" s="224" t="str">
        <f>'Приложение 8'!B91</f>
        <v>Иные закупки товаров, работ и услуг для государственных (муниципальных) нужд</v>
      </c>
      <c r="D63" s="64">
        <v>5</v>
      </c>
      <c r="E63" s="65">
        <v>3</v>
      </c>
      <c r="F63" s="78" t="str">
        <f>'Приложение 8'!F92</f>
        <v>695П5S1401</v>
      </c>
      <c r="G63" s="87">
        <v>240</v>
      </c>
      <c r="H63" s="92">
        <f>'Приложение 8'!H92</f>
        <v>872355</v>
      </c>
      <c r="I63" s="92">
        <f>'Приложение 8'!I92</f>
        <v>0</v>
      </c>
      <c r="J63" s="92">
        <f>'Приложение 8'!J92</f>
        <v>0</v>
      </c>
    </row>
    <row r="64" spans="2:10" ht="19.5" customHeight="1" thickBot="1">
      <c r="B64" s="8"/>
      <c r="C64" s="225" t="s">
        <v>78</v>
      </c>
      <c r="D64" s="69">
        <v>8</v>
      </c>
      <c r="E64" s="70">
        <v>0</v>
      </c>
      <c r="F64" s="81">
        <v>0</v>
      </c>
      <c r="G64" s="88">
        <v>0</v>
      </c>
      <c r="H64" s="93">
        <f>H65</f>
        <v>1990132.95</v>
      </c>
      <c r="I64" s="93">
        <f>I65</f>
        <v>1369600</v>
      </c>
      <c r="J64" s="93">
        <f t="shared" ref="I64:J66" si="8">J65</f>
        <v>1374300</v>
      </c>
    </row>
    <row r="65" spans="2:10" ht="13.5" thickBot="1">
      <c r="B65" s="8"/>
      <c r="C65" s="6" t="s">
        <v>48</v>
      </c>
      <c r="D65" s="62">
        <v>8</v>
      </c>
      <c r="E65" s="63">
        <v>1</v>
      </c>
      <c r="F65" s="75">
        <v>0</v>
      </c>
      <c r="G65" s="85">
        <v>0</v>
      </c>
      <c r="H65" s="91">
        <f>H66</f>
        <v>1990132.95</v>
      </c>
      <c r="I65" s="91">
        <f t="shared" si="8"/>
        <v>1369600</v>
      </c>
      <c r="J65" s="91">
        <f t="shared" si="8"/>
        <v>1374300</v>
      </c>
    </row>
    <row r="66" spans="2:10" ht="34.5" customHeight="1" thickBot="1">
      <c r="B66" s="8"/>
      <c r="C66" s="224" t="s">
        <v>342</v>
      </c>
      <c r="D66" s="64">
        <v>8</v>
      </c>
      <c r="E66" s="65">
        <v>1</v>
      </c>
      <c r="F66" s="76">
        <v>69000000000</v>
      </c>
      <c r="G66" s="86">
        <v>0</v>
      </c>
      <c r="H66" s="92">
        <f>H67</f>
        <v>1990132.95</v>
      </c>
      <c r="I66" s="92">
        <f t="shared" si="8"/>
        <v>1369600</v>
      </c>
      <c r="J66" s="92">
        <f t="shared" si="8"/>
        <v>1374300</v>
      </c>
    </row>
    <row r="67" spans="2:10" ht="17.25" customHeight="1" thickBot="1">
      <c r="B67" s="8"/>
      <c r="C67" s="224" t="s">
        <v>79</v>
      </c>
      <c r="D67" s="66">
        <v>8</v>
      </c>
      <c r="E67" s="66">
        <v>1</v>
      </c>
      <c r="F67" s="77">
        <v>6960000000</v>
      </c>
      <c r="G67" s="87">
        <v>0</v>
      </c>
      <c r="H67" s="92">
        <f>H72+H68+H75+H70</f>
        <v>1990132.95</v>
      </c>
      <c r="I67" s="92">
        <f>I72+I69+I70</f>
        <v>1369600</v>
      </c>
      <c r="J67" s="92">
        <f>J72+J68+J70</f>
        <v>1374300</v>
      </c>
    </row>
    <row r="68" spans="2:10" ht="24.75" customHeight="1" thickBot="1">
      <c r="B68" s="8"/>
      <c r="C68" s="224" t="s">
        <v>402</v>
      </c>
      <c r="D68" s="66">
        <v>8</v>
      </c>
      <c r="E68" s="66">
        <v>1</v>
      </c>
      <c r="F68" s="77">
        <v>6960095110</v>
      </c>
      <c r="G68" s="87">
        <v>0</v>
      </c>
      <c r="H68" s="92">
        <f>H69</f>
        <v>100000</v>
      </c>
      <c r="I68" s="92">
        <f>I69</f>
        <v>0</v>
      </c>
      <c r="J68" s="92">
        <f>J69</f>
        <v>0</v>
      </c>
    </row>
    <row r="69" spans="2:10" ht="26.25" customHeight="1" thickBot="1">
      <c r="B69" s="8"/>
      <c r="C69" s="224" t="s">
        <v>339</v>
      </c>
      <c r="D69" s="66">
        <v>8</v>
      </c>
      <c r="E69" s="66">
        <v>1</v>
      </c>
      <c r="F69" s="77">
        <v>6960095110</v>
      </c>
      <c r="G69" s="87">
        <v>240</v>
      </c>
      <c r="H69" s="92">
        <f>'Приложение 8'!H99</f>
        <v>100000</v>
      </c>
      <c r="I69" s="92">
        <f>'Приложение 8'!I100</f>
        <v>0</v>
      </c>
      <c r="J69" s="92">
        <f>'Приложение 8'!J100</f>
        <v>0</v>
      </c>
    </row>
    <row r="70" spans="2:10" ht="24.75" customHeight="1" thickBot="1">
      <c r="B70" s="8"/>
      <c r="C70" s="224" t="s">
        <v>346</v>
      </c>
      <c r="D70" s="66">
        <v>8</v>
      </c>
      <c r="E70" s="66">
        <v>1</v>
      </c>
      <c r="F70" s="77">
        <v>6960095220</v>
      </c>
      <c r="G70" s="87">
        <v>0</v>
      </c>
      <c r="H70" s="92">
        <f>H71</f>
        <v>705532.95</v>
      </c>
      <c r="I70" s="92">
        <f>I71</f>
        <v>205000</v>
      </c>
      <c r="J70" s="92">
        <f>J71</f>
        <v>209700</v>
      </c>
    </row>
    <row r="71" spans="2:10" ht="26.25" customHeight="1" thickBot="1">
      <c r="B71" s="8"/>
      <c r="C71" s="224" t="s">
        <v>339</v>
      </c>
      <c r="D71" s="66">
        <v>8</v>
      </c>
      <c r="E71" s="66">
        <v>1</v>
      </c>
      <c r="F71" s="77">
        <v>6960095220</v>
      </c>
      <c r="G71" s="87">
        <v>240</v>
      </c>
      <c r="H71" s="92">
        <f>'Приложение 8'!H103</f>
        <v>705532.95</v>
      </c>
      <c r="I71" s="92">
        <f>'Приложение 8'!I104</f>
        <v>205000</v>
      </c>
      <c r="J71" s="92">
        <f>'Приложение 8'!J102</f>
        <v>209700</v>
      </c>
    </row>
    <row r="72" spans="2:10" ht="32.25" customHeight="1" thickBot="1">
      <c r="B72" s="15"/>
      <c r="C72" s="12" t="s">
        <v>108</v>
      </c>
      <c r="D72" s="66">
        <v>8</v>
      </c>
      <c r="E72" s="66">
        <v>1</v>
      </c>
      <c r="F72" s="77">
        <v>6960075080</v>
      </c>
      <c r="G72" s="87">
        <v>0</v>
      </c>
      <c r="H72" s="92">
        <f>H73</f>
        <v>1040000</v>
      </c>
      <c r="I72" s="92">
        <f>I73</f>
        <v>1164600</v>
      </c>
      <c r="J72" s="92">
        <f>J73</f>
        <v>1164600</v>
      </c>
    </row>
    <row r="73" spans="2:10" ht="17.25" customHeight="1" thickBot="1">
      <c r="B73" s="15"/>
      <c r="C73" s="12" t="s">
        <v>64</v>
      </c>
      <c r="D73" s="66">
        <v>8</v>
      </c>
      <c r="E73" s="66">
        <v>1</v>
      </c>
      <c r="F73" s="77">
        <v>6960075080</v>
      </c>
      <c r="G73" s="87">
        <v>540</v>
      </c>
      <c r="H73" s="92">
        <f>'Приложение 8'!H108</f>
        <v>1040000</v>
      </c>
      <c r="I73" s="92">
        <f>'Приложение 8'!I108</f>
        <v>1164600</v>
      </c>
      <c r="J73" s="92">
        <f>'Приложение 8'!J108</f>
        <v>1164600</v>
      </c>
    </row>
    <row r="74" spans="2:10" ht="32.25" customHeight="1" thickBot="1">
      <c r="B74" s="15"/>
      <c r="C74" s="12" t="s">
        <v>444</v>
      </c>
      <c r="D74" s="66">
        <v>8</v>
      </c>
      <c r="E74" s="66">
        <v>1</v>
      </c>
      <c r="F74" s="77">
        <v>6960097030</v>
      </c>
      <c r="G74" s="87">
        <v>0</v>
      </c>
      <c r="H74" s="92">
        <f>H75</f>
        <v>144600</v>
      </c>
      <c r="I74" s="92">
        <f>I75</f>
        <v>0</v>
      </c>
      <c r="J74" s="92">
        <f>J75</f>
        <v>0</v>
      </c>
    </row>
    <row r="75" spans="2:10" ht="17.25" customHeight="1" thickBot="1">
      <c r="B75" s="15"/>
      <c r="C75" s="12" t="s">
        <v>64</v>
      </c>
      <c r="D75" s="66">
        <v>8</v>
      </c>
      <c r="E75" s="66">
        <v>1</v>
      </c>
      <c r="F75" s="77">
        <v>6960097030</v>
      </c>
      <c r="G75" s="87">
        <v>540</v>
      </c>
      <c r="H75" s="92">
        <f>'Приложение 8'!H110</f>
        <v>144600</v>
      </c>
      <c r="I75" s="92">
        <f>'Приложение 8'!I110</f>
        <v>0</v>
      </c>
      <c r="J75" s="92">
        <f>'Приложение 8'!J110</f>
        <v>0</v>
      </c>
    </row>
    <row r="76" spans="2:10" ht="13.5" thickBot="1">
      <c r="B76" s="15"/>
      <c r="C76" s="4" t="s">
        <v>81</v>
      </c>
      <c r="D76" s="13"/>
      <c r="E76" s="13"/>
      <c r="F76" s="11"/>
      <c r="G76" s="7"/>
      <c r="H76" s="91">
        <f>H8+H37+H44+H50+H56+H64</f>
        <v>5914997.7800000003</v>
      </c>
      <c r="I76" s="91">
        <f>I8+I37+I44+I50+I56+I64</f>
        <v>4139600</v>
      </c>
      <c r="J76" s="91">
        <f>J8+J37+J44+J50+J56+J64</f>
        <v>4134700</v>
      </c>
    </row>
    <row r="77" spans="2:10">
      <c r="B77" s="2"/>
    </row>
    <row r="78" spans="2:10">
      <c r="B78" s="2"/>
    </row>
  </sheetData>
  <mergeCells count="5">
    <mergeCell ref="B1:J1"/>
    <mergeCell ref="B2:J2"/>
    <mergeCell ref="B3:J3"/>
    <mergeCell ref="B4:J4"/>
    <mergeCell ref="B5:J5"/>
  </mergeCells>
  <pageMargins left="0.7" right="0.7" top="0.75" bottom="0.75" header="0.3" footer="0.3"/>
  <pageSetup paperSize="9" scale="4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L114"/>
  <sheetViews>
    <sheetView topLeftCell="B1" zoomScale="110" zoomScaleNormal="110" zoomScaleSheetLayoutView="80" workbookViewId="0">
      <selection activeCell="B4" sqref="B4:J4"/>
    </sheetView>
  </sheetViews>
  <sheetFormatPr defaultRowHeight="15"/>
  <cols>
    <col min="2" max="2" width="89.42578125" customWidth="1"/>
    <col min="3" max="3" width="6.5703125" customWidth="1"/>
    <col min="4" max="4" width="5.5703125" customWidth="1"/>
    <col min="5" max="5" width="4.7109375" customWidth="1"/>
    <col min="6" max="6" width="14.5703125" customWidth="1"/>
    <col min="7" max="7" width="5.140625" customWidth="1"/>
    <col min="8" max="8" width="13.140625" customWidth="1"/>
    <col min="9" max="9" width="13.5703125" customWidth="1"/>
    <col min="10" max="10" width="17.5703125" customWidth="1"/>
  </cols>
  <sheetData>
    <row r="1" spans="2:10">
      <c r="B1" s="280" t="s">
        <v>85</v>
      </c>
      <c r="C1" s="280"/>
      <c r="D1" s="280"/>
      <c r="E1" s="280"/>
      <c r="F1" s="280"/>
      <c r="G1" s="280"/>
      <c r="H1" s="280"/>
      <c r="I1" s="280"/>
      <c r="J1" s="280"/>
    </row>
    <row r="2" spans="2:10">
      <c r="B2" s="280" t="s">
        <v>51</v>
      </c>
      <c r="C2" s="280"/>
      <c r="D2" s="280"/>
      <c r="E2" s="280"/>
      <c r="F2" s="280"/>
      <c r="G2" s="280"/>
      <c r="H2" s="280"/>
      <c r="I2" s="280"/>
      <c r="J2" s="280"/>
    </row>
    <row r="3" spans="2:10">
      <c r="B3" s="280" t="s">
        <v>52</v>
      </c>
      <c r="C3" s="280"/>
      <c r="D3" s="280"/>
      <c r="E3" s="280"/>
      <c r="F3" s="280"/>
      <c r="G3" s="280"/>
      <c r="H3" s="280"/>
      <c r="I3" s="280"/>
      <c r="J3" s="280"/>
    </row>
    <row r="4" spans="2:10">
      <c r="B4" s="280" t="s">
        <v>445</v>
      </c>
      <c r="C4" s="280"/>
      <c r="D4" s="280"/>
      <c r="E4" s="280"/>
      <c r="F4" s="280"/>
      <c r="G4" s="280"/>
      <c r="H4" s="280"/>
      <c r="I4" s="280"/>
      <c r="J4" s="280"/>
    </row>
    <row r="5" spans="2:10" ht="22.5" customHeight="1">
      <c r="B5" s="282" t="s">
        <v>384</v>
      </c>
      <c r="C5" s="282"/>
      <c r="D5" s="282"/>
      <c r="E5" s="282"/>
      <c r="F5" s="282"/>
      <c r="G5" s="282"/>
      <c r="H5" s="282"/>
      <c r="I5" s="282"/>
      <c r="J5" s="282"/>
    </row>
    <row r="6" spans="2:10" ht="15.75" thickBot="1">
      <c r="B6" s="283"/>
      <c r="C6" s="283"/>
      <c r="D6" s="283"/>
      <c r="E6" s="283"/>
      <c r="F6" s="283"/>
      <c r="G6" s="17"/>
      <c r="H6" s="17"/>
      <c r="I6" s="17"/>
      <c r="J6" s="149" t="s">
        <v>1</v>
      </c>
    </row>
    <row r="7" spans="2:10" ht="15.75" thickBot="1">
      <c r="B7" s="18" t="s">
        <v>53</v>
      </c>
      <c r="C7" s="19" t="s">
        <v>385</v>
      </c>
      <c r="D7" s="226" t="s">
        <v>86</v>
      </c>
      <c r="E7" s="20" t="s">
        <v>87</v>
      </c>
      <c r="F7" s="19" t="s">
        <v>386</v>
      </c>
      <c r="G7" s="21" t="s">
        <v>387</v>
      </c>
      <c r="H7" s="22">
        <v>2021</v>
      </c>
      <c r="I7" s="20">
        <v>2022</v>
      </c>
      <c r="J7" s="20">
        <v>2023</v>
      </c>
    </row>
    <row r="8" spans="2:10" ht="15.75" thickBot="1">
      <c r="B8" s="23">
        <v>1</v>
      </c>
      <c r="C8" s="4">
        <v>2</v>
      </c>
      <c r="D8" s="24">
        <v>3</v>
      </c>
      <c r="E8" s="24">
        <v>4</v>
      </c>
      <c r="F8" s="25">
        <v>5</v>
      </c>
      <c r="G8" s="23">
        <v>6</v>
      </c>
      <c r="H8" s="4">
        <v>7</v>
      </c>
      <c r="I8" s="24">
        <v>8</v>
      </c>
      <c r="J8" s="24">
        <v>9</v>
      </c>
    </row>
    <row r="9" spans="2:10" ht="21.75" customHeight="1" thickBot="1">
      <c r="B9" s="26" t="s">
        <v>88</v>
      </c>
      <c r="C9" s="95">
        <v>0</v>
      </c>
      <c r="D9" s="53">
        <v>0</v>
      </c>
      <c r="E9" s="54">
        <v>0</v>
      </c>
      <c r="F9" s="45">
        <v>0</v>
      </c>
      <c r="G9" s="46">
        <v>0</v>
      </c>
      <c r="H9" s="33">
        <f>H10+H53+H65+H73+H82+H93</f>
        <v>5914997.7800000003</v>
      </c>
      <c r="I9" s="29">
        <f>I112</f>
        <v>4139600</v>
      </c>
      <c r="J9" s="28">
        <f>J112</f>
        <v>4134700</v>
      </c>
    </row>
    <row r="10" spans="2:10" ht="19.5" customHeight="1" thickBot="1">
      <c r="B10" s="26" t="s">
        <v>56</v>
      </c>
      <c r="C10" s="95">
        <v>0</v>
      </c>
      <c r="D10" s="53">
        <v>1</v>
      </c>
      <c r="E10" s="54">
        <v>0</v>
      </c>
      <c r="F10" s="45">
        <v>0</v>
      </c>
      <c r="G10" s="46">
        <v>0</v>
      </c>
      <c r="H10" s="33">
        <f>H11+H19+H36+H42+H52</f>
        <v>2226032</v>
      </c>
      <c r="I10" s="29">
        <f>I11+I19+I36+I42+I47</f>
        <v>2021232</v>
      </c>
      <c r="J10" s="28">
        <f>J11+J19+J36+J42+J47</f>
        <v>2082132</v>
      </c>
    </row>
    <row r="11" spans="2:10" ht="33" customHeight="1" thickBot="1">
      <c r="B11" s="26" t="s">
        <v>39</v>
      </c>
      <c r="C11" s="95">
        <v>0</v>
      </c>
      <c r="D11" s="53">
        <v>1</v>
      </c>
      <c r="E11" s="54">
        <v>2</v>
      </c>
      <c r="F11" s="45">
        <v>0</v>
      </c>
      <c r="G11" s="46">
        <v>0</v>
      </c>
      <c r="H11" s="33">
        <f t="shared" ref="H11:J14" si="0">H12</f>
        <v>659000</v>
      </c>
      <c r="I11" s="29">
        <f t="shared" si="0"/>
        <v>659000</v>
      </c>
      <c r="J11" s="28">
        <f t="shared" si="0"/>
        <v>659000</v>
      </c>
    </row>
    <row r="12" spans="2:10" ht="39.75" customHeight="1" thickBot="1">
      <c r="B12" s="30" t="s">
        <v>340</v>
      </c>
      <c r="C12" s="96">
        <v>0</v>
      </c>
      <c r="D12" s="55">
        <v>1</v>
      </c>
      <c r="E12" s="56">
        <v>2</v>
      </c>
      <c r="F12" s="50">
        <v>69000000000</v>
      </c>
      <c r="G12" s="47">
        <v>0</v>
      </c>
      <c r="H12" s="32">
        <f t="shared" si="0"/>
        <v>659000</v>
      </c>
      <c r="I12" s="27">
        <f t="shared" si="0"/>
        <v>659000</v>
      </c>
      <c r="J12" s="31">
        <f t="shared" si="0"/>
        <v>659000</v>
      </c>
    </row>
    <row r="13" spans="2:10" ht="41.25" customHeight="1" thickBot="1">
      <c r="B13" s="30" t="s">
        <v>394</v>
      </c>
      <c r="C13" s="96">
        <v>0</v>
      </c>
      <c r="D13" s="55">
        <v>1</v>
      </c>
      <c r="E13" s="56">
        <v>2</v>
      </c>
      <c r="F13" s="50">
        <v>6910000000</v>
      </c>
      <c r="G13" s="47">
        <v>0</v>
      </c>
      <c r="H13" s="32">
        <f t="shared" si="0"/>
        <v>659000</v>
      </c>
      <c r="I13" s="27">
        <f t="shared" si="0"/>
        <v>659000</v>
      </c>
      <c r="J13" s="31">
        <f t="shared" si="0"/>
        <v>659000</v>
      </c>
    </row>
    <row r="14" spans="2:10" ht="24" customHeight="1" thickBot="1">
      <c r="B14" s="30" t="s">
        <v>58</v>
      </c>
      <c r="C14" s="96">
        <v>0</v>
      </c>
      <c r="D14" s="55">
        <v>1</v>
      </c>
      <c r="E14" s="56">
        <v>2</v>
      </c>
      <c r="F14" s="50">
        <v>6910010010</v>
      </c>
      <c r="G14" s="47">
        <v>0</v>
      </c>
      <c r="H14" s="32">
        <f t="shared" si="0"/>
        <v>659000</v>
      </c>
      <c r="I14" s="27">
        <f t="shared" si="0"/>
        <v>659000</v>
      </c>
      <c r="J14" s="31">
        <f t="shared" si="0"/>
        <v>659000</v>
      </c>
    </row>
    <row r="15" spans="2:10" ht="47.25" customHeight="1" thickBot="1">
      <c r="B15" s="30" t="s">
        <v>105</v>
      </c>
      <c r="C15" s="96">
        <v>0</v>
      </c>
      <c r="D15" s="55">
        <v>1</v>
      </c>
      <c r="E15" s="56">
        <v>2</v>
      </c>
      <c r="F15" s="50">
        <v>6910010010</v>
      </c>
      <c r="G15" s="47">
        <v>100</v>
      </c>
      <c r="H15" s="32">
        <f>H17+H18</f>
        <v>659000</v>
      </c>
      <c r="I15" s="27">
        <f>I16</f>
        <v>659000</v>
      </c>
      <c r="J15" s="31">
        <f>J16</f>
        <v>659000</v>
      </c>
    </row>
    <row r="16" spans="2:10" ht="28.5" customHeight="1" thickBot="1">
      <c r="B16" s="30" t="s">
        <v>89</v>
      </c>
      <c r="C16" s="96">
        <v>0</v>
      </c>
      <c r="D16" s="55">
        <v>1</v>
      </c>
      <c r="E16" s="56">
        <v>2</v>
      </c>
      <c r="F16" s="50">
        <v>6910010010</v>
      </c>
      <c r="G16" s="47">
        <v>120</v>
      </c>
      <c r="H16" s="32">
        <f>H17+H18</f>
        <v>659000</v>
      </c>
      <c r="I16" s="27">
        <f>I17+I18</f>
        <v>659000</v>
      </c>
      <c r="J16" s="31">
        <f>J17+J18</f>
        <v>659000</v>
      </c>
    </row>
    <row r="17" spans="2:10" ht="23.25" customHeight="1" thickBot="1">
      <c r="B17" s="30" t="s">
        <v>90</v>
      </c>
      <c r="C17" s="96">
        <v>239</v>
      </c>
      <c r="D17" s="55">
        <v>1</v>
      </c>
      <c r="E17" s="56">
        <v>2</v>
      </c>
      <c r="F17" s="50">
        <v>6910010010</v>
      </c>
      <c r="G17" s="47">
        <v>121</v>
      </c>
      <c r="H17" s="32">
        <v>506000</v>
      </c>
      <c r="I17" s="27">
        <v>506000</v>
      </c>
      <c r="J17" s="31">
        <v>506000</v>
      </c>
    </row>
    <row r="18" spans="2:10" ht="34.5" customHeight="1" thickBot="1">
      <c r="B18" s="30" t="s">
        <v>91</v>
      </c>
      <c r="C18" s="96">
        <v>239</v>
      </c>
      <c r="D18" s="55">
        <v>1</v>
      </c>
      <c r="E18" s="56">
        <v>2</v>
      </c>
      <c r="F18" s="50">
        <v>6910010010</v>
      </c>
      <c r="G18" s="47">
        <v>129</v>
      </c>
      <c r="H18" s="32">
        <v>153000</v>
      </c>
      <c r="I18" s="27">
        <v>153000</v>
      </c>
      <c r="J18" s="31">
        <v>153000</v>
      </c>
    </row>
    <row r="19" spans="2:10" ht="48" customHeight="1" thickBot="1">
      <c r="B19" s="26" t="s">
        <v>40</v>
      </c>
      <c r="C19" s="95">
        <v>0</v>
      </c>
      <c r="D19" s="53">
        <v>1</v>
      </c>
      <c r="E19" s="54">
        <v>4</v>
      </c>
      <c r="F19" s="45">
        <v>0</v>
      </c>
      <c r="G19" s="46">
        <v>0</v>
      </c>
      <c r="H19" s="33">
        <f t="shared" ref="H19:J20" si="1">H20</f>
        <v>1456899.5</v>
      </c>
      <c r="I19" s="29">
        <f t="shared" si="1"/>
        <v>1252459</v>
      </c>
      <c r="J19" s="28">
        <f t="shared" si="1"/>
        <v>1313359</v>
      </c>
    </row>
    <row r="20" spans="2:10" ht="38.25" customHeight="1" thickBot="1">
      <c r="B20" s="30" t="s">
        <v>340</v>
      </c>
      <c r="C20" s="96">
        <v>0</v>
      </c>
      <c r="D20" s="55">
        <v>1</v>
      </c>
      <c r="E20" s="56">
        <v>4</v>
      </c>
      <c r="F20" s="50">
        <v>69000000000</v>
      </c>
      <c r="G20" s="47">
        <v>0</v>
      </c>
      <c r="H20" s="32">
        <f t="shared" si="1"/>
        <v>1456899.5</v>
      </c>
      <c r="I20" s="27">
        <f t="shared" si="1"/>
        <v>1252459</v>
      </c>
      <c r="J20" s="31">
        <f t="shared" si="1"/>
        <v>1313359</v>
      </c>
    </row>
    <row r="21" spans="2:10" ht="35.25" customHeight="1" thickBot="1">
      <c r="B21" s="30" t="s">
        <v>62</v>
      </c>
      <c r="C21" s="96">
        <v>0</v>
      </c>
      <c r="D21" s="55">
        <v>1</v>
      </c>
      <c r="E21" s="56">
        <v>4</v>
      </c>
      <c r="F21" s="50">
        <v>6910000000</v>
      </c>
      <c r="G21" s="47">
        <v>0</v>
      </c>
      <c r="H21" s="32">
        <f>H22+H33</f>
        <v>1456899.5</v>
      </c>
      <c r="I21" s="27">
        <f>I22+I33</f>
        <v>1252459</v>
      </c>
      <c r="J21" s="31">
        <f>J22+J33</f>
        <v>1313359</v>
      </c>
    </row>
    <row r="22" spans="2:10" ht="23.25" customHeight="1" thickBot="1">
      <c r="B22" s="30" t="s">
        <v>60</v>
      </c>
      <c r="C22" s="96">
        <v>0</v>
      </c>
      <c r="D22" s="55">
        <v>1</v>
      </c>
      <c r="E22" s="56">
        <v>4</v>
      </c>
      <c r="F22" s="50">
        <v>6910010020</v>
      </c>
      <c r="G22" s="47">
        <v>0</v>
      </c>
      <c r="H22" s="32">
        <f>H24+H28+H32</f>
        <v>1201299.5</v>
      </c>
      <c r="I22" s="27">
        <f>I23+I27+I31</f>
        <v>996859</v>
      </c>
      <c r="J22" s="31">
        <f>J23+J27+J31</f>
        <v>1057759</v>
      </c>
    </row>
    <row r="23" spans="2:10" ht="44.25" customHeight="1" thickBot="1">
      <c r="B23" s="30" t="s">
        <v>105</v>
      </c>
      <c r="C23" s="96">
        <v>0</v>
      </c>
      <c r="D23" s="55">
        <v>1</v>
      </c>
      <c r="E23" s="56">
        <v>4</v>
      </c>
      <c r="F23" s="50">
        <v>6910010020</v>
      </c>
      <c r="G23" s="47">
        <v>100</v>
      </c>
      <c r="H23" s="32">
        <f>H24</f>
        <v>754000</v>
      </c>
      <c r="I23" s="27">
        <f>I24</f>
        <v>754000</v>
      </c>
      <c r="J23" s="31">
        <f>J24</f>
        <v>754000</v>
      </c>
    </row>
    <row r="24" spans="2:10" ht="21.75" customHeight="1" thickBot="1">
      <c r="B24" s="30" t="s">
        <v>89</v>
      </c>
      <c r="C24" s="96">
        <v>0</v>
      </c>
      <c r="D24" s="55">
        <v>1</v>
      </c>
      <c r="E24" s="56">
        <v>4</v>
      </c>
      <c r="F24" s="50">
        <v>6910010020</v>
      </c>
      <c r="G24" s="47">
        <v>120</v>
      </c>
      <c r="H24" s="32">
        <f>H25+H26</f>
        <v>754000</v>
      </c>
      <c r="I24" s="27">
        <f>I26+I25</f>
        <v>754000</v>
      </c>
      <c r="J24" s="31">
        <f>J26+J25</f>
        <v>754000</v>
      </c>
    </row>
    <row r="25" spans="2:10" ht="19.5" customHeight="1" thickBot="1">
      <c r="B25" s="26" t="s">
        <v>100</v>
      </c>
      <c r="C25" s="96">
        <v>239</v>
      </c>
      <c r="D25" s="55">
        <v>1</v>
      </c>
      <c r="E25" s="56">
        <v>4</v>
      </c>
      <c r="F25" s="50">
        <v>6910010020</v>
      </c>
      <c r="G25" s="47">
        <v>121</v>
      </c>
      <c r="H25" s="32">
        <v>579000</v>
      </c>
      <c r="I25" s="27">
        <v>579000</v>
      </c>
      <c r="J25" s="31">
        <v>579000</v>
      </c>
    </row>
    <row r="26" spans="2:10" ht="29.25" customHeight="1" thickBot="1">
      <c r="B26" s="30" t="s">
        <v>91</v>
      </c>
      <c r="C26" s="96">
        <v>239</v>
      </c>
      <c r="D26" s="55">
        <v>1</v>
      </c>
      <c r="E26" s="56">
        <v>4</v>
      </c>
      <c r="F26" s="50">
        <v>6910010020</v>
      </c>
      <c r="G26" s="47">
        <v>129</v>
      </c>
      <c r="H26" s="32">
        <v>175000</v>
      </c>
      <c r="I26" s="27">
        <v>175000</v>
      </c>
      <c r="J26" s="31">
        <v>175000</v>
      </c>
    </row>
    <row r="27" spans="2:10" ht="24.75" customHeight="1" thickBot="1">
      <c r="B27" s="30" t="s">
        <v>104</v>
      </c>
      <c r="C27" s="96">
        <v>0</v>
      </c>
      <c r="D27" s="55">
        <v>1</v>
      </c>
      <c r="E27" s="56">
        <v>4</v>
      </c>
      <c r="F27" s="50">
        <v>6910010020</v>
      </c>
      <c r="G27" s="47">
        <v>200</v>
      </c>
      <c r="H27" s="32">
        <f>H28</f>
        <v>435699.5</v>
      </c>
      <c r="I27" s="27">
        <f>I28</f>
        <v>231259</v>
      </c>
      <c r="J27" s="31">
        <f>J28</f>
        <v>292159</v>
      </c>
    </row>
    <row r="28" spans="2:10" ht="23.25" customHeight="1" thickBot="1">
      <c r="B28" s="30" t="s">
        <v>70</v>
      </c>
      <c r="C28" s="96">
        <v>0</v>
      </c>
      <c r="D28" s="55">
        <v>1</v>
      </c>
      <c r="E28" s="56">
        <v>4</v>
      </c>
      <c r="F28" s="50">
        <v>6910010020</v>
      </c>
      <c r="G28" s="47">
        <v>240</v>
      </c>
      <c r="H28" s="32">
        <f>H30+H29</f>
        <v>435699.5</v>
      </c>
      <c r="I28" s="27">
        <f>I29</f>
        <v>231259</v>
      </c>
      <c r="J28" s="31">
        <f>J29</f>
        <v>292159</v>
      </c>
    </row>
    <row r="29" spans="2:10" ht="20.25" customHeight="1" thickBot="1">
      <c r="B29" s="30" t="s">
        <v>106</v>
      </c>
      <c r="C29" s="96">
        <v>239</v>
      </c>
      <c r="D29" s="55">
        <v>1</v>
      </c>
      <c r="E29" s="56">
        <v>4</v>
      </c>
      <c r="F29" s="50">
        <v>6910010020</v>
      </c>
      <c r="G29" s="47">
        <v>244</v>
      </c>
      <c r="H29" s="32">
        <v>305699.5</v>
      </c>
      <c r="I29" s="27">
        <v>231259</v>
      </c>
      <c r="J29" s="31">
        <v>292159</v>
      </c>
    </row>
    <row r="30" spans="2:10" ht="20.25" customHeight="1" thickBot="1">
      <c r="B30" s="30" t="s">
        <v>393</v>
      </c>
      <c r="C30" s="96">
        <v>239</v>
      </c>
      <c r="D30" s="55">
        <v>1</v>
      </c>
      <c r="E30" s="56">
        <v>4</v>
      </c>
      <c r="F30" s="50">
        <v>6910010020</v>
      </c>
      <c r="G30" s="47">
        <v>247</v>
      </c>
      <c r="H30" s="32">
        <v>130000</v>
      </c>
      <c r="I30" s="27">
        <v>0</v>
      </c>
      <c r="J30" s="31">
        <v>0</v>
      </c>
    </row>
    <row r="31" spans="2:10" ht="21" customHeight="1" thickBot="1">
      <c r="B31" s="30" t="s">
        <v>103</v>
      </c>
      <c r="C31" s="96">
        <v>0</v>
      </c>
      <c r="D31" s="55">
        <v>1</v>
      </c>
      <c r="E31" s="56">
        <v>4</v>
      </c>
      <c r="F31" s="50">
        <v>6910010020</v>
      </c>
      <c r="G31" s="47">
        <v>500</v>
      </c>
      <c r="H31" s="193">
        <f>H32</f>
        <v>11600</v>
      </c>
      <c r="I31" s="194">
        <f>I32</f>
        <v>11600</v>
      </c>
      <c r="J31" s="195">
        <f>J32</f>
        <v>11600</v>
      </c>
    </row>
    <row r="32" spans="2:10" ht="21" customHeight="1" thickBot="1">
      <c r="B32" s="30" t="s">
        <v>64</v>
      </c>
      <c r="C32" s="96">
        <v>239</v>
      </c>
      <c r="D32" s="55">
        <v>1</v>
      </c>
      <c r="E32" s="56">
        <v>4</v>
      </c>
      <c r="F32" s="50">
        <v>6910010020</v>
      </c>
      <c r="G32" s="47">
        <v>540</v>
      </c>
      <c r="H32" s="193">
        <v>11600</v>
      </c>
      <c r="I32" s="194">
        <v>11600</v>
      </c>
      <c r="J32" s="195">
        <v>11600</v>
      </c>
    </row>
    <row r="33" spans="2:10" ht="42.75" customHeight="1" thickBot="1">
      <c r="B33" s="26" t="s">
        <v>107</v>
      </c>
      <c r="C33" s="96">
        <v>0</v>
      </c>
      <c r="D33" s="55">
        <v>1</v>
      </c>
      <c r="E33" s="56">
        <v>4</v>
      </c>
      <c r="F33" s="50">
        <v>6910015010</v>
      </c>
      <c r="G33" s="47">
        <v>0</v>
      </c>
      <c r="H33" s="193">
        <f>H35</f>
        <v>255600</v>
      </c>
      <c r="I33" s="196">
        <f>I34</f>
        <v>255600</v>
      </c>
      <c r="J33" s="197">
        <f>J34</f>
        <v>255600</v>
      </c>
    </row>
    <row r="34" spans="2:10" ht="21" customHeight="1" thickBot="1">
      <c r="B34" s="26" t="s">
        <v>103</v>
      </c>
      <c r="C34" s="96">
        <v>239</v>
      </c>
      <c r="D34" s="55">
        <v>1</v>
      </c>
      <c r="E34" s="56">
        <v>4</v>
      </c>
      <c r="F34" s="50">
        <v>6910015010</v>
      </c>
      <c r="G34" s="47">
        <v>500</v>
      </c>
      <c r="H34" s="193">
        <f>H35</f>
        <v>255600</v>
      </c>
      <c r="I34" s="196">
        <f>I35</f>
        <v>255600</v>
      </c>
      <c r="J34" s="197">
        <f>J35</f>
        <v>255600</v>
      </c>
    </row>
    <row r="35" spans="2:10" ht="21" customHeight="1" thickBot="1">
      <c r="B35" s="26" t="s">
        <v>64</v>
      </c>
      <c r="C35" s="96">
        <v>239</v>
      </c>
      <c r="D35" s="55">
        <v>1</v>
      </c>
      <c r="E35" s="56">
        <v>4</v>
      </c>
      <c r="F35" s="50">
        <v>6910015010</v>
      </c>
      <c r="G35" s="47">
        <v>540</v>
      </c>
      <c r="H35" s="193">
        <v>255600</v>
      </c>
      <c r="I35" s="196">
        <v>255600</v>
      </c>
      <c r="J35" s="197">
        <v>255600</v>
      </c>
    </row>
    <row r="36" spans="2:10" ht="34.5" customHeight="1" thickBot="1">
      <c r="B36" s="26" t="s">
        <v>61</v>
      </c>
      <c r="C36" s="95">
        <v>0</v>
      </c>
      <c r="D36" s="53">
        <v>1</v>
      </c>
      <c r="E36" s="54">
        <v>6</v>
      </c>
      <c r="F36" s="45">
        <v>0</v>
      </c>
      <c r="G36" s="46">
        <v>0</v>
      </c>
      <c r="H36" s="198">
        <f t="shared" ref="H36:J38" si="2">H37</f>
        <v>19000</v>
      </c>
      <c r="I36" s="199">
        <f t="shared" si="2"/>
        <v>19000</v>
      </c>
      <c r="J36" s="200">
        <f t="shared" si="2"/>
        <v>19000</v>
      </c>
    </row>
    <row r="37" spans="2:10" ht="33.75" customHeight="1" thickBot="1">
      <c r="B37" s="30" t="s">
        <v>340</v>
      </c>
      <c r="C37" s="96">
        <v>0</v>
      </c>
      <c r="D37" s="55">
        <v>1</v>
      </c>
      <c r="E37" s="56">
        <v>6</v>
      </c>
      <c r="F37" s="50">
        <v>69000000000</v>
      </c>
      <c r="G37" s="47">
        <v>0</v>
      </c>
      <c r="H37" s="32">
        <f t="shared" si="2"/>
        <v>19000</v>
      </c>
      <c r="I37" s="9">
        <f t="shared" si="2"/>
        <v>19000</v>
      </c>
      <c r="J37" s="10">
        <f t="shared" si="2"/>
        <v>19000</v>
      </c>
    </row>
    <row r="38" spans="2:10" ht="27" customHeight="1" thickBot="1">
      <c r="B38" s="30" t="s">
        <v>394</v>
      </c>
      <c r="C38" s="96">
        <v>0</v>
      </c>
      <c r="D38" s="55">
        <v>1</v>
      </c>
      <c r="E38" s="56">
        <v>6</v>
      </c>
      <c r="F38" s="50">
        <v>6910000000</v>
      </c>
      <c r="G38" s="47">
        <v>0</v>
      </c>
      <c r="H38" s="32">
        <f>H39</f>
        <v>19000</v>
      </c>
      <c r="I38" s="9">
        <f t="shared" si="2"/>
        <v>19000</v>
      </c>
      <c r="J38" s="10">
        <f t="shared" si="2"/>
        <v>19000</v>
      </c>
    </row>
    <row r="39" spans="2:10" ht="38.25" customHeight="1" thickBot="1">
      <c r="B39" s="30" t="s">
        <v>63</v>
      </c>
      <c r="C39" s="96">
        <v>0</v>
      </c>
      <c r="D39" s="55">
        <v>1</v>
      </c>
      <c r="E39" s="56">
        <v>6</v>
      </c>
      <c r="F39" s="50">
        <v>6910010080</v>
      </c>
      <c r="G39" s="47">
        <v>0</v>
      </c>
      <c r="H39" s="32">
        <f>H41</f>
        <v>19000</v>
      </c>
      <c r="I39" s="9">
        <f>I40</f>
        <v>19000</v>
      </c>
      <c r="J39" s="10">
        <f>J40</f>
        <v>19000</v>
      </c>
    </row>
    <row r="40" spans="2:10" ht="19.5" customHeight="1" thickBot="1">
      <c r="B40" s="30" t="s">
        <v>103</v>
      </c>
      <c r="C40" s="96">
        <v>0</v>
      </c>
      <c r="D40" s="55">
        <v>1</v>
      </c>
      <c r="E40" s="56">
        <v>6</v>
      </c>
      <c r="F40" s="50">
        <v>6910010080</v>
      </c>
      <c r="G40" s="47">
        <v>500</v>
      </c>
      <c r="H40" s="32">
        <f>H41</f>
        <v>19000</v>
      </c>
      <c r="I40" s="9">
        <f>I41</f>
        <v>19000</v>
      </c>
      <c r="J40" s="10">
        <f>J41</f>
        <v>19000</v>
      </c>
    </row>
    <row r="41" spans="2:10" ht="19.5" customHeight="1" thickBot="1">
      <c r="B41" s="30" t="s">
        <v>64</v>
      </c>
      <c r="C41" s="96">
        <v>239</v>
      </c>
      <c r="D41" s="55">
        <v>1</v>
      </c>
      <c r="E41" s="56">
        <v>6</v>
      </c>
      <c r="F41" s="50">
        <v>6910010080</v>
      </c>
      <c r="G41" s="47">
        <v>540</v>
      </c>
      <c r="H41" s="32">
        <v>19000</v>
      </c>
      <c r="I41" s="9">
        <v>19000</v>
      </c>
      <c r="J41" s="10">
        <v>19000</v>
      </c>
    </row>
    <row r="42" spans="2:10" ht="19.5" customHeight="1" thickBot="1">
      <c r="B42" s="26" t="s">
        <v>330</v>
      </c>
      <c r="C42" s="95">
        <v>239</v>
      </c>
      <c r="D42" s="53">
        <v>1</v>
      </c>
      <c r="E42" s="54">
        <v>11</v>
      </c>
      <c r="F42" s="45">
        <v>0</v>
      </c>
      <c r="G42" s="46">
        <v>0</v>
      </c>
      <c r="H42" s="33">
        <f>H46</f>
        <v>90000</v>
      </c>
      <c r="I42" s="99">
        <f>I46</f>
        <v>90000</v>
      </c>
      <c r="J42" s="100">
        <f>J46</f>
        <v>90000</v>
      </c>
    </row>
    <row r="43" spans="2:10" ht="20.25" customHeight="1" thickBot="1">
      <c r="B43" s="30" t="s">
        <v>331</v>
      </c>
      <c r="C43" s="96">
        <v>239</v>
      </c>
      <c r="D43" s="55">
        <v>1</v>
      </c>
      <c r="E43" s="56">
        <v>11</v>
      </c>
      <c r="F43" s="50">
        <v>7700000000</v>
      </c>
      <c r="G43" s="47">
        <v>0</v>
      </c>
      <c r="H43" s="32">
        <f>H45</f>
        <v>90000</v>
      </c>
      <c r="I43" s="9">
        <f>I45</f>
        <v>90000</v>
      </c>
      <c r="J43" s="10">
        <f>J45</f>
        <v>90000</v>
      </c>
    </row>
    <row r="44" spans="2:10" ht="24" customHeight="1" thickBot="1">
      <c r="B44" s="30" t="s">
        <v>332</v>
      </c>
      <c r="C44" s="96">
        <v>239</v>
      </c>
      <c r="D44" s="55">
        <v>1</v>
      </c>
      <c r="E44" s="56">
        <v>11</v>
      </c>
      <c r="F44" s="50">
        <v>7700000040</v>
      </c>
      <c r="G44" s="47">
        <v>0</v>
      </c>
      <c r="H44" s="32">
        <f t="shared" ref="H44:J45" si="3">H45</f>
        <v>90000</v>
      </c>
      <c r="I44" s="9">
        <f t="shared" si="3"/>
        <v>90000</v>
      </c>
      <c r="J44" s="10">
        <f t="shared" si="3"/>
        <v>90000</v>
      </c>
    </row>
    <row r="45" spans="2:10" ht="19.5" customHeight="1" thickBot="1">
      <c r="B45" s="30" t="s">
        <v>333</v>
      </c>
      <c r="C45" s="96">
        <v>239</v>
      </c>
      <c r="D45" s="55">
        <v>1</v>
      </c>
      <c r="E45" s="56">
        <v>11</v>
      </c>
      <c r="F45" s="50">
        <v>7700000040</v>
      </c>
      <c r="G45" s="47">
        <v>800</v>
      </c>
      <c r="H45" s="32">
        <f t="shared" si="3"/>
        <v>90000</v>
      </c>
      <c r="I45" s="9">
        <f t="shared" si="3"/>
        <v>90000</v>
      </c>
      <c r="J45" s="10">
        <f t="shared" si="3"/>
        <v>90000</v>
      </c>
    </row>
    <row r="46" spans="2:10" ht="19.5" customHeight="1" thickBot="1">
      <c r="B46" s="30" t="s">
        <v>334</v>
      </c>
      <c r="C46" s="96">
        <v>239</v>
      </c>
      <c r="D46" s="55">
        <v>1</v>
      </c>
      <c r="E46" s="56">
        <v>11</v>
      </c>
      <c r="F46" s="50">
        <v>7700000040</v>
      </c>
      <c r="G46" s="47">
        <v>870</v>
      </c>
      <c r="H46" s="32">
        <v>90000</v>
      </c>
      <c r="I46" s="9">
        <v>90000</v>
      </c>
      <c r="J46" s="10">
        <v>90000</v>
      </c>
    </row>
    <row r="47" spans="2:10" ht="21" customHeight="1" thickBot="1">
      <c r="B47" s="26" t="s">
        <v>335</v>
      </c>
      <c r="C47" s="95">
        <v>239</v>
      </c>
      <c r="D47" s="53">
        <v>1</v>
      </c>
      <c r="E47" s="54">
        <v>13</v>
      </c>
      <c r="F47" s="45">
        <v>0</v>
      </c>
      <c r="G47" s="46">
        <v>0</v>
      </c>
      <c r="H47" s="198">
        <f t="shared" ref="H47:J48" si="4">H48</f>
        <v>1132.5</v>
      </c>
      <c r="I47" s="199">
        <f t="shared" si="4"/>
        <v>773</v>
      </c>
      <c r="J47" s="200">
        <f t="shared" si="4"/>
        <v>773</v>
      </c>
    </row>
    <row r="48" spans="2:10" ht="31.5" customHeight="1" thickBot="1">
      <c r="B48" s="30" t="s">
        <v>336</v>
      </c>
      <c r="C48" s="96">
        <v>239</v>
      </c>
      <c r="D48" s="55">
        <v>1</v>
      </c>
      <c r="E48" s="56">
        <v>13</v>
      </c>
      <c r="F48" s="50">
        <v>7700000000</v>
      </c>
      <c r="G48" s="47">
        <v>0</v>
      </c>
      <c r="H48" s="193">
        <f t="shared" si="4"/>
        <v>1132.5</v>
      </c>
      <c r="I48" s="196">
        <f t="shared" si="4"/>
        <v>773</v>
      </c>
      <c r="J48" s="197">
        <f t="shared" si="4"/>
        <v>773</v>
      </c>
    </row>
    <row r="49" spans="2:10" ht="31.5" customHeight="1" thickBot="1">
      <c r="B49" s="30" t="s">
        <v>337</v>
      </c>
      <c r="C49" s="96">
        <v>239</v>
      </c>
      <c r="D49" s="55">
        <v>1</v>
      </c>
      <c r="E49" s="56">
        <v>13</v>
      </c>
      <c r="F49" s="50">
        <v>7700095100</v>
      </c>
      <c r="G49" s="47">
        <v>0</v>
      </c>
      <c r="H49" s="193">
        <f>H51</f>
        <v>1132.5</v>
      </c>
      <c r="I49" s="196">
        <f t="shared" ref="I49:J51" si="5">I50</f>
        <v>773</v>
      </c>
      <c r="J49" s="197">
        <f t="shared" si="5"/>
        <v>773</v>
      </c>
    </row>
    <row r="50" spans="2:10" ht="18" customHeight="1" thickBot="1">
      <c r="B50" s="30" t="s">
        <v>338</v>
      </c>
      <c r="C50" s="96">
        <v>239</v>
      </c>
      <c r="D50" s="55">
        <v>1</v>
      </c>
      <c r="E50" s="56">
        <v>13</v>
      </c>
      <c r="F50" s="50">
        <v>7700095100</v>
      </c>
      <c r="G50" s="47">
        <v>800</v>
      </c>
      <c r="H50" s="193">
        <f>H51</f>
        <v>1132.5</v>
      </c>
      <c r="I50" s="196">
        <f t="shared" si="5"/>
        <v>773</v>
      </c>
      <c r="J50" s="197">
        <f t="shared" si="5"/>
        <v>773</v>
      </c>
    </row>
    <row r="51" spans="2:10" ht="31.5" customHeight="1" thickBot="1">
      <c r="B51" s="30" t="s">
        <v>92</v>
      </c>
      <c r="C51" s="96">
        <v>239</v>
      </c>
      <c r="D51" s="55">
        <v>1</v>
      </c>
      <c r="E51" s="56">
        <v>13</v>
      </c>
      <c r="F51" s="50">
        <v>7700095100</v>
      </c>
      <c r="G51" s="47">
        <v>850</v>
      </c>
      <c r="H51" s="193">
        <f>H52</f>
        <v>1132.5</v>
      </c>
      <c r="I51" s="196">
        <f t="shared" si="5"/>
        <v>773</v>
      </c>
      <c r="J51" s="197">
        <f t="shared" si="5"/>
        <v>773</v>
      </c>
    </row>
    <row r="52" spans="2:10" ht="19.5" customHeight="1" thickBot="1">
      <c r="B52" s="30" t="s">
        <v>93</v>
      </c>
      <c r="C52" s="96">
        <v>239</v>
      </c>
      <c r="D52" s="55">
        <v>1</v>
      </c>
      <c r="E52" s="56">
        <v>13</v>
      </c>
      <c r="F52" s="50">
        <v>7700095100</v>
      </c>
      <c r="G52" s="47">
        <v>853</v>
      </c>
      <c r="H52" s="193">
        <v>1132.5</v>
      </c>
      <c r="I52" s="196">
        <v>773</v>
      </c>
      <c r="J52" s="197">
        <v>773</v>
      </c>
    </row>
    <row r="53" spans="2:10" ht="19.5" customHeight="1" thickBot="1">
      <c r="B53" s="26" t="s">
        <v>65</v>
      </c>
      <c r="C53" s="95">
        <v>0</v>
      </c>
      <c r="D53" s="53">
        <v>2</v>
      </c>
      <c r="E53" s="54">
        <v>0</v>
      </c>
      <c r="F53" s="45">
        <v>0</v>
      </c>
      <c r="G53" s="46">
        <v>0</v>
      </c>
      <c r="H53" s="198">
        <f>H54</f>
        <v>102000</v>
      </c>
      <c r="I53" s="201">
        <f>I55</f>
        <v>103000</v>
      </c>
      <c r="J53" s="202">
        <f t="shared" ref="J53:J58" si="6">J54</f>
        <v>107100</v>
      </c>
    </row>
    <row r="54" spans="2:10" ht="18" customHeight="1" thickBot="1">
      <c r="B54" s="26" t="s">
        <v>42</v>
      </c>
      <c r="C54" s="95">
        <v>0</v>
      </c>
      <c r="D54" s="53">
        <v>2</v>
      </c>
      <c r="E54" s="54">
        <v>3</v>
      </c>
      <c r="F54" s="45">
        <v>0</v>
      </c>
      <c r="G54" s="46">
        <v>0</v>
      </c>
      <c r="H54" s="33">
        <f>H55</f>
        <v>102000</v>
      </c>
      <c r="I54" s="29">
        <f>I55</f>
        <v>103000</v>
      </c>
      <c r="J54" s="28">
        <f t="shared" si="6"/>
        <v>107100</v>
      </c>
    </row>
    <row r="55" spans="2:10" ht="33" customHeight="1" thickBot="1">
      <c r="B55" s="30" t="s">
        <v>340</v>
      </c>
      <c r="C55" s="96">
        <v>0</v>
      </c>
      <c r="D55" s="55">
        <v>2</v>
      </c>
      <c r="E55" s="56">
        <v>3</v>
      </c>
      <c r="F55" s="50">
        <v>69000000000</v>
      </c>
      <c r="G55" s="47">
        <v>0</v>
      </c>
      <c r="H55" s="32">
        <f>H56</f>
        <v>102000</v>
      </c>
      <c r="I55" s="27">
        <f>I56</f>
        <v>103000</v>
      </c>
      <c r="J55" s="31">
        <f t="shared" si="6"/>
        <v>107100</v>
      </c>
    </row>
    <row r="56" spans="2:10" ht="32.25" customHeight="1" thickBot="1">
      <c r="B56" s="26" t="s">
        <v>101</v>
      </c>
      <c r="C56" s="96">
        <v>0</v>
      </c>
      <c r="D56" s="55">
        <v>2</v>
      </c>
      <c r="E56" s="56">
        <v>3</v>
      </c>
      <c r="F56" s="50">
        <v>6920000000</v>
      </c>
      <c r="G56" s="47">
        <v>0</v>
      </c>
      <c r="H56" s="32">
        <f>H57</f>
        <v>102000</v>
      </c>
      <c r="I56" s="27">
        <f>I57</f>
        <v>103000</v>
      </c>
      <c r="J56" s="31">
        <f t="shared" si="6"/>
        <v>107100</v>
      </c>
    </row>
    <row r="57" spans="2:10" ht="23.25" customHeight="1" thickBot="1">
      <c r="B57" s="30" t="s">
        <v>68</v>
      </c>
      <c r="C57" s="96">
        <v>0</v>
      </c>
      <c r="D57" s="55">
        <v>2</v>
      </c>
      <c r="E57" s="56">
        <v>3</v>
      </c>
      <c r="F57" s="50">
        <v>6920051180</v>
      </c>
      <c r="G57" s="47">
        <v>0</v>
      </c>
      <c r="H57" s="32">
        <f>H59+H63</f>
        <v>102000</v>
      </c>
      <c r="I57" s="27">
        <f>I58+I63</f>
        <v>103000</v>
      </c>
      <c r="J57" s="31">
        <f>J58+J63</f>
        <v>107100</v>
      </c>
    </row>
    <row r="58" spans="2:10" ht="39.75" customHeight="1" thickBot="1">
      <c r="B58" s="30" t="s">
        <v>105</v>
      </c>
      <c r="C58" s="96">
        <v>0</v>
      </c>
      <c r="D58" s="55">
        <v>2</v>
      </c>
      <c r="E58" s="56">
        <v>3</v>
      </c>
      <c r="F58" s="50">
        <v>6920051180</v>
      </c>
      <c r="G58" s="47">
        <v>100</v>
      </c>
      <c r="H58" s="32">
        <f>H59</f>
        <v>101556</v>
      </c>
      <c r="I58" s="27">
        <f>I59</f>
        <v>101556</v>
      </c>
      <c r="J58" s="31">
        <f t="shared" si="6"/>
        <v>101556</v>
      </c>
    </row>
    <row r="59" spans="2:10" ht="24" customHeight="1" thickBot="1">
      <c r="B59" s="26" t="s">
        <v>102</v>
      </c>
      <c r="C59" s="96">
        <v>239</v>
      </c>
      <c r="D59" s="55">
        <v>2</v>
      </c>
      <c r="E59" s="56">
        <v>3</v>
      </c>
      <c r="F59" s="50">
        <v>6920051180</v>
      </c>
      <c r="G59" s="47">
        <v>120</v>
      </c>
      <c r="H59" s="32">
        <f>H60+H61</f>
        <v>101556</v>
      </c>
      <c r="I59" s="27">
        <f>I60+I61</f>
        <v>101556</v>
      </c>
      <c r="J59" s="31">
        <f>J60+J61</f>
        <v>101556</v>
      </c>
    </row>
    <row r="60" spans="2:10" ht="25.5" customHeight="1" thickBot="1">
      <c r="B60" s="30" t="s">
        <v>90</v>
      </c>
      <c r="C60" s="96">
        <v>239</v>
      </c>
      <c r="D60" s="55">
        <v>2</v>
      </c>
      <c r="E60" s="56">
        <v>3</v>
      </c>
      <c r="F60" s="50">
        <v>6920051180</v>
      </c>
      <c r="G60" s="47">
        <v>121</v>
      </c>
      <c r="H60" s="32">
        <v>78000</v>
      </c>
      <c r="I60" s="27">
        <v>78000</v>
      </c>
      <c r="J60" s="31">
        <v>78000</v>
      </c>
    </row>
    <row r="61" spans="2:10" ht="32.25" customHeight="1" thickBot="1">
      <c r="B61" s="30" t="s">
        <v>91</v>
      </c>
      <c r="C61" s="96">
        <v>239</v>
      </c>
      <c r="D61" s="55">
        <v>2</v>
      </c>
      <c r="E61" s="56">
        <v>3</v>
      </c>
      <c r="F61" s="50">
        <v>6920051180</v>
      </c>
      <c r="G61" s="47">
        <v>129</v>
      </c>
      <c r="H61" s="32">
        <v>23556</v>
      </c>
      <c r="I61" s="27">
        <v>23556</v>
      </c>
      <c r="J61" s="31">
        <v>23556</v>
      </c>
    </row>
    <row r="62" spans="2:10" ht="28.5" customHeight="1" thickBot="1">
      <c r="B62" s="30" t="s">
        <v>104</v>
      </c>
      <c r="C62" s="96">
        <v>239</v>
      </c>
      <c r="D62" s="55">
        <v>2</v>
      </c>
      <c r="E62" s="56">
        <v>3</v>
      </c>
      <c r="F62" s="50">
        <v>6920051180</v>
      </c>
      <c r="G62" s="47">
        <v>200</v>
      </c>
      <c r="H62" s="32">
        <f t="shared" ref="H62:J63" si="7">H63</f>
        <v>444</v>
      </c>
      <c r="I62" s="27">
        <f t="shared" si="7"/>
        <v>1444</v>
      </c>
      <c r="J62" s="31">
        <f t="shared" si="7"/>
        <v>5544</v>
      </c>
    </row>
    <row r="63" spans="2:10" ht="20.25" customHeight="1" thickBot="1">
      <c r="B63" s="30" t="s">
        <v>70</v>
      </c>
      <c r="C63" s="96">
        <v>239</v>
      </c>
      <c r="D63" s="55">
        <v>2</v>
      </c>
      <c r="E63" s="56">
        <v>3</v>
      </c>
      <c r="F63" s="50">
        <v>6920051180</v>
      </c>
      <c r="G63" s="47">
        <v>240</v>
      </c>
      <c r="H63" s="32">
        <f t="shared" si="7"/>
        <v>444</v>
      </c>
      <c r="I63" s="9">
        <f t="shared" si="7"/>
        <v>1444</v>
      </c>
      <c r="J63" s="31">
        <f t="shared" si="7"/>
        <v>5544</v>
      </c>
    </row>
    <row r="64" spans="2:10" ht="21" customHeight="1" thickBot="1">
      <c r="B64" s="30" t="s">
        <v>395</v>
      </c>
      <c r="C64" s="96">
        <v>239</v>
      </c>
      <c r="D64" s="55">
        <v>2</v>
      </c>
      <c r="E64" s="56">
        <v>3</v>
      </c>
      <c r="F64" s="50">
        <v>6920051180</v>
      </c>
      <c r="G64" s="47">
        <v>244</v>
      </c>
      <c r="H64" s="32">
        <v>444</v>
      </c>
      <c r="I64" s="9">
        <v>1444</v>
      </c>
      <c r="J64" s="31">
        <v>5544</v>
      </c>
    </row>
    <row r="65" spans="2:10" ht="23.25" customHeight="1" thickBot="1">
      <c r="B65" s="26" t="s">
        <v>69</v>
      </c>
      <c r="C65" s="95">
        <v>0</v>
      </c>
      <c r="D65" s="53">
        <v>3</v>
      </c>
      <c r="E65" s="54">
        <v>0</v>
      </c>
      <c r="F65" s="45">
        <v>0</v>
      </c>
      <c r="G65" s="46">
        <v>0</v>
      </c>
      <c r="H65" s="33">
        <f>H66</f>
        <v>102000</v>
      </c>
      <c r="I65" s="29">
        <f>I66</f>
        <v>113600</v>
      </c>
      <c r="J65" s="28">
        <f>J66</f>
        <v>27000</v>
      </c>
    </row>
    <row r="66" spans="2:10" ht="18" customHeight="1" thickBot="1">
      <c r="B66" s="26" t="s">
        <v>43</v>
      </c>
      <c r="C66" s="95">
        <v>0</v>
      </c>
      <c r="D66" s="53">
        <v>3</v>
      </c>
      <c r="E66" s="54">
        <v>10</v>
      </c>
      <c r="F66" s="45">
        <v>0</v>
      </c>
      <c r="G66" s="46">
        <v>0</v>
      </c>
      <c r="H66" s="33">
        <f t="shared" ref="H66:I68" si="8">H67</f>
        <v>102000</v>
      </c>
      <c r="I66" s="29">
        <f t="shared" si="8"/>
        <v>113600</v>
      </c>
      <c r="J66" s="28">
        <v>27000</v>
      </c>
    </row>
    <row r="67" spans="2:10" ht="26.25" customHeight="1" thickBot="1">
      <c r="B67" s="30" t="s">
        <v>340</v>
      </c>
      <c r="C67" s="96">
        <v>0</v>
      </c>
      <c r="D67" s="55">
        <v>3</v>
      </c>
      <c r="E67" s="56">
        <v>10</v>
      </c>
      <c r="F67" s="50">
        <v>69000000000</v>
      </c>
      <c r="G67" s="47">
        <v>0</v>
      </c>
      <c r="H67" s="32">
        <f t="shared" si="8"/>
        <v>102000</v>
      </c>
      <c r="I67" s="27">
        <f t="shared" si="8"/>
        <v>113600</v>
      </c>
      <c r="J67" s="31">
        <v>27000</v>
      </c>
    </row>
    <row r="68" spans="2:10" ht="33.75" customHeight="1" thickBot="1">
      <c r="B68" s="30" t="s">
        <v>71</v>
      </c>
      <c r="C68" s="96">
        <v>0</v>
      </c>
      <c r="D68" s="55">
        <v>3</v>
      </c>
      <c r="E68" s="56">
        <v>10</v>
      </c>
      <c r="F68" s="50">
        <v>6930000000</v>
      </c>
      <c r="G68" s="47">
        <v>0</v>
      </c>
      <c r="H68" s="32">
        <f t="shared" si="8"/>
        <v>102000</v>
      </c>
      <c r="I68" s="27">
        <f t="shared" si="8"/>
        <v>113600</v>
      </c>
      <c r="J68" s="31">
        <v>27000</v>
      </c>
    </row>
    <row r="69" spans="2:10" ht="36.75" customHeight="1" thickBot="1">
      <c r="B69" s="30" t="s">
        <v>94</v>
      </c>
      <c r="C69" s="96">
        <v>0</v>
      </c>
      <c r="D69" s="55">
        <v>3</v>
      </c>
      <c r="E69" s="56">
        <v>10</v>
      </c>
      <c r="F69" s="50">
        <v>6930095020</v>
      </c>
      <c r="G69" s="47">
        <v>0</v>
      </c>
      <c r="H69" s="32">
        <f>H71</f>
        <v>102000</v>
      </c>
      <c r="I69" s="27">
        <f>I70</f>
        <v>113600</v>
      </c>
      <c r="J69" s="31">
        <v>27000</v>
      </c>
    </row>
    <row r="70" spans="2:10" ht="21.75" customHeight="1" thickBot="1">
      <c r="B70" s="30" t="s">
        <v>104</v>
      </c>
      <c r="C70" s="96">
        <v>0</v>
      </c>
      <c r="D70" s="55">
        <v>3</v>
      </c>
      <c r="E70" s="56">
        <v>10</v>
      </c>
      <c r="F70" s="50">
        <v>6930095020</v>
      </c>
      <c r="G70" s="47">
        <v>200</v>
      </c>
      <c r="H70" s="32">
        <f>H71</f>
        <v>102000</v>
      </c>
      <c r="I70" s="27">
        <f>I71</f>
        <v>113600</v>
      </c>
      <c r="J70" s="31">
        <v>27000</v>
      </c>
    </row>
    <row r="71" spans="2:10" ht="25.5" customHeight="1" thickBot="1">
      <c r="B71" s="30" t="s">
        <v>70</v>
      </c>
      <c r="C71" s="96">
        <v>239</v>
      </c>
      <c r="D71" s="55">
        <v>3</v>
      </c>
      <c r="E71" s="56">
        <v>10</v>
      </c>
      <c r="F71" s="50">
        <v>6930095020</v>
      </c>
      <c r="G71" s="47">
        <v>240</v>
      </c>
      <c r="H71" s="32">
        <f>H72</f>
        <v>102000</v>
      </c>
      <c r="I71" s="27">
        <f>I72</f>
        <v>113600</v>
      </c>
      <c r="J71" s="31">
        <v>27000</v>
      </c>
    </row>
    <row r="72" spans="2:10" ht="26.25" customHeight="1" thickBot="1">
      <c r="B72" s="30" t="s">
        <v>395</v>
      </c>
      <c r="C72" s="96">
        <v>239</v>
      </c>
      <c r="D72" s="55">
        <v>3</v>
      </c>
      <c r="E72" s="56">
        <v>10</v>
      </c>
      <c r="F72" s="50">
        <v>6930095020</v>
      </c>
      <c r="G72" s="47">
        <v>244</v>
      </c>
      <c r="H72" s="32">
        <v>102000</v>
      </c>
      <c r="I72" s="27">
        <v>113600</v>
      </c>
      <c r="J72" s="31">
        <v>27000</v>
      </c>
    </row>
    <row r="73" spans="2:10" ht="18" customHeight="1" thickBot="1">
      <c r="B73" s="26" t="s">
        <v>73</v>
      </c>
      <c r="C73" s="95">
        <v>0</v>
      </c>
      <c r="D73" s="53">
        <v>4</v>
      </c>
      <c r="E73" s="54">
        <v>0</v>
      </c>
      <c r="F73" s="45">
        <v>0</v>
      </c>
      <c r="G73" s="46">
        <v>0</v>
      </c>
      <c r="H73" s="198">
        <f t="shared" ref="H73:J79" si="9">H74</f>
        <v>376714.82999999996</v>
      </c>
      <c r="I73" s="201">
        <f t="shared" si="9"/>
        <v>304000</v>
      </c>
      <c r="J73" s="202">
        <f t="shared" si="9"/>
        <v>316000</v>
      </c>
    </row>
    <row r="74" spans="2:10" ht="19.5" customHeight="1" thickBot="1">
      <c r="B74" s="26" t="s">
        <v>45</v>
      </c>
      <c r="C74" s="95">
        <v>0</v>
      </c>
      <c r="D74" s="53">
        <v>4</v>
      </c>
      <c r="E74" s="54">
        <v>9</v>
      </c>
      <c r="F74" s="45">
        <v>0</v>
      </c>
      <c r="G74" s="46">
        <v>0</v>
      </c>
      <c r="H74" s="198">
        <f t="shared" si="9"/>
        <v>376714.82999999996</v>
      </c>
      <c r="I74" s="201">
        <f t="shared" si="9"/>
        <v>304000</v>
      </c>
      <c r="J74" s="202">
        <f t="shared" si="9"/>
        <v>316000</v>
      </c>
    </row>
    <row r="75" spans="2:10" ht="45" customHeight="1" thickBot="1">
      <c r="B75" s="30" t="s">
        <v>340</v>
      </c>
      <c r="C75" s="96">
        <v>0</v>
      </c>
      <c r="D75" s="55">
        <v>4</v>
      </c>
      <c r="E75" s="56">
        <v>9</v>
      </c>
      <c r="F75" s="50">
        <v>69000000000</v>
      </c>
      <c r="G75" s="47">
        <v>0</v>
      </c>
      <c r="H75" s="32">
        <f t="shared" si="9"/>
        <v>376714.82999999996</v>
      </c>
      <c r="I75" s="27">
        <f t="shared" si="9"/>
        <v>304000</v>
      </c>
      <c r="J75" s="31">
        <f t="shared" si="9"/>
        <v>316000</v>
      </c>
    </row>
    <row r="76" spans="2:10" ht="28.5" customHeight="1" thickBot="1">
      <c r="B76" s="34" t="s">
        <v>74</v>
      </c>
      <c r="C76" s="96">
        <v>0</v>
      </c>
      <c r="D76" s="55">
        <v>4</v>
      </c>
      <c r="E76" s="56">
        <v>9</v>
      </c>
      <c r="F76" s="50">
        <v>6940000000</v>
      </c>
      <c r="G76" s="47">
        <v>0</v>
      </c>
      <c r="H76" s="32">
        <f t="shared" si="9"/>
        <v>376714.82999999996</v>
      </c>
      <c r="I76" s="27">
        <f t="shared" si="9"/>
        <v>304000</v>
      </c>
      <c r="J76" s="31">
        <f t="shared" si="9"/>
        <v>316000</v>
      </c>
    </row>
    <row r="77" spans="2:10" ht="31.5" customHeight="1" thickBot="1">
      <c r="B77" s="30" t="s">
        <v>95</v>
      </c>
      <c r="C77" s="96">
        <v>0</v>
      </c>
      <c r="D77" s="55">
        <v>4</v>
      </c>
      <c r="E77" s="56">
        <v>9</v>
      </c>
      <c r="F77" s="50">
        <v>6940095280</v>
      </c>
      <c r="G77" s="47">
        <v>0</v>
      </c>
      <c r="H77" s="32">
        <f>H79</f>
        <v>376714.82999999996</v>
      </c>
      <c r="I77" s="27">
        <f t="shared" si="9"/>
        <v>304000</v>
      </c>
      <c r="J77" s="31">
        <f t="shared" si="9"/>
        <v>316000</v>
      </c>
    </row>
    <row r="78" spans="2:10" ht="22.5" customHeight="1" thickBot="1">
      <c r="B78" s="30" t="s">
        <v>104</v>
      </c>
      <c r="C78" s="96">
        <v>0</v>
      </c>
      <c r="D78" s="55">
        <v>4</v>
      </c>
      <c r="E78" s="56">
        <v>9</v>
      </c>
      <c r="F78" s="50">
        <v>6940095280</v>
      </c>
      <c r="G78" s="47">
        <v>200</v>
      </c>
      <c r="H78" s="32">
        <f>H79</f>
        <v>376714.82999999996</v>
      </c>
      <c r="I78" s="27">
        <f t="shared" si="9"/>
        <v>304000</v>
      </c>
      <c r="J78" s="31">
        <f t="shared" si="9"/>
        <v>316000</v>
      </c>
    </row>
    <row r="79" spans="2:10" ht="25.5" customHeight="1" thickBot="1">
      <c r="B79" s="30" t="s">
        <v>70</v>
      </c>
      <c r="C79" s="96">
        <v>239</v>
      </c>
      <c r="D79" s="55">
        <v>4</v>
      </c>
      <c r="E79" s="56">
        <v>9</v>
      </c>
      <c r="F79" s="50">
        <v>6940095280</v>
      </c>
      <c r="G79" s="47">
        <v>240</v>
      </c>
      <c r="H79" s="32">
        <f>H80+H81</f>
        <v>376714.82999999996</v>
      </c>
      <c r="I79" s="27">
        <f t="shared" si="9"/>
        <v>304000</v>
      </c>
      <c r="J79" s="31">
        <f t="shared" si="9"/>
        <v>316000</v>
      </c>
    </row>
    <row r="80" spans="2:10" ht="20.25" customHeight="1" thickBot="1">
      <c r="B80" s="30" t="s">
        <v>106</v>
      </c>
      <c r="C80" s="96">
        <v>239</v>
      </c>
      <c r="D80" s="55">
        <v>4</v>
      </c>
      <c r="E80" s="56">
        <v>9</v>
      </c>
      <c r="F80" s="50">
        <v>6940095280</v>
      </c>
      <c r="G80" s="47">
        <v>244</v>
      </c>
      <c r="H80" s="32">
        <v>136714.82999999999</v>
      </c>
      <c r="I80" s="27">
        <v>304000</v>
      </c>
      <c r="J80" s="31">
        <v>316000</v>
      </c>
    </row>
    <row r="81" spans="2:10" ht="20.25" customHeight="1" thickBot="1">
      <c r="B81" s="30" t="s">
        <v>393</v>
      </c>
      <c r="C81" s="96">
        <v>239</v>
      </c>
      <c r="D81" s="55">
        <v>4</v>
      </c>
      <c r="E81" s="56">
        <v>9</v>
      </c>
      <c r="F81" s="50">
        <v>6940095280</v>
      </c>
      <c r="G81" s="47">
        <v>247</v>
      </c>
      <c r="H81" s="32">
        <v>240000</v>
      </c>
      <c r="I81" s="27">
        <v>0</v>
      </c>
      <c r="J81" s="31">
        <v>0</v>
      </c>
    </row>
    <row r="82" spans="2:10" ht="25.5" customHeight="1" thickBot="1">
      <c r="B82" s="26" t="s">
        <v>75</v>
      </c>
      <c r="C82" s="95">
        <v>0</v>
      </c>
      <c r="D82" s="53">
        <v>5</v>
      </c>
      <c r="E82" s="54">
        <v>0</v>
      </c>
      <c r="F82" s="45">
        <v>0</v>
      </c>
      <c r="G82" s="46">
        <v>0</v>
      </c>
      <c r="H82" s="33">
        <f t="shared" ref="H82:J91" si="10">H83</f>
        <v>1118118</v>
      </c>
      <c r="I82" s="29">
        <f t="shared" si="10"/>
        <v>228168</v>
      </c>
      <c r="J82" s="28">
        <f t="shared" si="10"/>
        <v>228168</v>
      </c>
    </row>
    <row r="83" spans="2:10" ht="13.5" customHeight="1" thickBot="1">
      <c r="B83" s="26" t="s">
        <v>47</v>
      </c>
      <c r="C83" s="95">
        <v>0</v>
      </c>
      <c r="D83" s="53">
        <v>5</v>
      </c>
      <c r="E83" s="54">
        <v>3</v>
      </c>
      <c r="F83" s="45">
        <v>0</v>
      </c>
      <c r="G83" s="46">
        <v>0</v>
      </c>
      <c r="H83" s="33">
        <f t="shared" si="10"/>
        <v>1118118</v>
      </c>
      <c r="I83" s="29">
        <f t="shared" si="10"/>
        <v>228168</v>
      </c>
      <c r="J83" s="28">
        <f t="shared" si="10"/>
        <v>228168</v>
      </c>
    </row>
    <row r="84" spans="2:10" ht="33" customHeight="1" thickBot="1">
      <c r="B84" s="30" t="s">
        <v>340</v>
      </c>
      <c r="C84" s="96">
        <v>0</v>
      </c>
      <c r="D84" s="55">
        <v>5</v>
      </c>
      <c r="E84" s="56">
        <v>3</v>
      </c>
      <c r="F84" s="50">
        <v>69000000000</v>
      </c>
      <c r="G84" s="47">
        <v>0</v>
      </c>
      <c r="H84" s="32">
        <f t="shared" si="10"/>
        <v>1118118</v>
      </c>
      <c r="I84" s="27">
        <f t="shared" si="10"/>
        <v>228168</v>
      </c>
      <c r="J84" s="31">
        <f t="shared" si="10"/>
        <v>228168</v>
      </c>
    </row>
    <row r="85" spans="2:10" ht="29.25" customHeight="1" thickBot="1">
      <c r="B85" s="30" t="s">
        <v>96</v>
      </c>
      <c r="C85" s="96">
        <v>0</v>
      </c>
      <c r="D85" s="55">
        <v>5</v>
      </c>
      <c r="E85" s="56">
        <v>3</v>
      </c>
      <c r="F85" s="50">
        <v>6950000000</v>
      </c>
      <c r="G85" s="47">
        <v>0</v>
      </c>
      <c r="H85" s="32">
        <f>H86+H90</f>
        <v>1118118</v>
      </c>
      <c r="I85" s="27">
        <f t="shared" si="10"/>
        <v>228168</v>
      </c>
      <c r="J85" s="31">
        <f t="shared" si="10"/>
        <v>228168</v>
      </c>
    </row>
    <row r="86" spans="2:10" ht="35.25" customHeight="1" thickBot="1">
      <c r="B86" s="30" t="s">
        <v>77</v>
      </c>
      <c r="C86" s="96">
        <v>0</v>
      </c>
      <c r="D86" s="55">
        <v>5</v>
      </c>
      <c r="E86" s="56">
        <v>3</v>
      </c>
      <c r="F86" s="50">
        <v>6950095310</v>
      </c>
      <c r="G86" s="47">
        <v>0</v>
      </c>
      <c r="H86" s="32">
        <f>H87</f>
        <v>245763</v>
      </c>
      <c r="I86" s="27">
        <f>I87</f>
        <v>228168</v>
      </c>
      <c r="J86" s="31">
        <f>J87</f>
        <v>228168</v>
      </c>
    </row>
    <row r="87" spans="2:10" ht="21.75" customHeight="1" thickBot="1">
      <c r="B87" s="30" t="s">
        <v>104</v>
      </c>
      <c r="C87" s="96">
        <v>0</v>
      </c>
      <c r="D87" s="55">
        <v>5</v>
      </c>
      <c r="E87" s="56">
        <v>3</v>
      </c>
      <c r="F87" s="50">
        <v>6950095310</v>
      </c>
      <c r="G87" s="47">
        <v>200</v>
      </c>
      <c r="H87" s="32">
        <f t="shared" si="10"/>
        <v>245763</v>
      </c>
      <c r="I87" s="27">
        <f t="shared" si="10"/>
        <v>228168</v>
      </c>
      <c r="J87" s="31">
        <f t="shared" si="10"/>
        <v>228168</v>
      </c>
    </row>
    <row r="88" spans="2:10" ht="17.25" customHeight="1" thickBot="1">
      <c r="B88" s="30" t="s">
        <v>70</v>
      </c>
      <c r="C88" s="96">
        <v>239</v>
      </c>
      <c r="D88" s="55">
        <v>5</v>
      </c>
      <c r="E88" s="56">
        <v>3</v>
      </c>
      <c r="F88" s="50">
        <v>6950095310</v>
      </c>
      <c r="G88" s="47">
        <v>240</v>
      </c>
      <c r="H88" s="32">
        <f t="shared" si="10"/>
        <v>245763</v>
      </c>
      <c r="I88" s="27">
        <f t="shared" si="10"/>
        <v>228168</v>
      </c>
      <c r="J88" s="31">
        <f t="shared" si="10"/>
        <v>228168</v>
      </c>
    </row>
    <row r="89" spans="2:10" ht="21.75" customHeight="1" thickBot="1">
      <c r="B89" s="30" t="s">
        <v>395</v>
      </c>
      <c r="C89" s="96">
        <v>239</v>
      </c>
      <c r="D89" s="55">
        <v>5</v>
      </c>
      <c r="E89" s="56">
        <v>3</v>
      </c>
      <c r="F89" s="50">
        <v>6950095310</v>
      </c>
      <c r="G89" s="47">
        <v>244</v>
      </c>
      <c r="H89" s="32">
        <v>245763</v>
      </c>
      <c r="I89" s="27">
        <v>228168</v>
      </c>
      <c r="J89" s="31">
        <v>228168</v>
      </c>
    </row>
    <row r="90" spans="2:10" ht="36.75" customHeight="1" thickBot="1">
      <c r="B90" s="30" t="s">
        <v>359</v>
      </c>
      <c r="C90" s="96">
        <v>0</v>
      </c>
      <c r="D90" s="55">
        <v>5</v>
      </c>
      <c r="E90" s="56">
        <v>3</v>
      </c>
      <c r="F90" s="50" t="str">
        <f>F91</f>
        <v>695П5S1401</v>
      </c>
      <c r="G90" s="47">
        <v>200</v>
      </c>
      <c r="H90" s="32">
        <f t="shared" si="10"/>
        <v>872355</v>
      </c>
      <c r="I90" s="27">
        <f t="shared" si="10"/>
        <v>0</v>
      </c>
      <c r="J90" s="31">
        <f t="shared" si="10"/>
        <v>0</v>
      </c>
    </row>
    <row r="91" spans="2:10" ht="17.25" customHeight="1" thickBot="1">
      <c r="B91" s="30" t="s">
        <v>70</v>
      </c>
      <c r="C91" s="96">
        <v>239</v>
      </c>
      <c r="D91" s="55">
        <v>5</v>
      </c>
      <c r="E91" s="56">
        <v>3</v>
      </c>
      <c r="F91" s="50" t="str">
        <f>F92</f>
        <v>695П5S1401</v>
      </c>
      <c r="G91" s="47">
        <v>240</v>
      </c>
      <c r="H91" s="32">
        <f t="shared" si="10"/>
        <v>872355</v>
      </c>
      <c r="I91" s="27">
        <f t="shared" si="10"/>
        <v>0</v>
      </c>
      <c r="J91" s="31">
        <f t="shared" si="10"/>
        <v>0</v>
      </c>
    </row>
    <row r="92" spans="2:10" ht="31.5" customHeight="1" thickBot="1">
      <c r="B92" s="30" t="s">
        <v>396</v>
      </c>
      <c r="C92" s="96">
        <v>239</v>
      </c>
      <c r="D92" s="55">
        <v>5</v>
      </c>
      <c r="E92" s="56">
        <v>3</v>
      </c>
      <c r="F92" s="50" t="s">
        <v>358</v>
      </c>
      <c r="G92" s="47">
        <v>243</v>
      </c>
      <c r="H92" s="32">
        <v>872355</v>
      </c>
      <c r="I92" s="27">
        <v>0</v>
      </c>
      <c r="J92" s="31">
        <v>0</v>
      </c>
    </row>
    <row r="93" spans="2:10" ht="21" customHeight="1" thickBot="1">
      <c r="B93" s="35" t="s">
        <v>78</v>
      </c>
      <c r="C93" s="95">
        <v>0</v>
      </c>
      <c r="D93" s="53">
        <v>8</v>
      </c>
      <c r="E93" s="54">
        <v>0</v>
      </c>
      <c r="F93" s="45">
        <v>0</v>
      </c>
      <c r="G93" s="46">
        <v>0</v>
      </c>
      <c r="H93" s="33">
        <f t="shared" ref="H93:J95" si="11">H94</f>
        <v>1990132.95</v>
      </c>
      <c r="I93" s="29">
        <f t="shared" si="11"/>
        <v>1369600</v>
      </c>
      <c r="J93" s="28">
        <f t="shared" si="11"/>
        <v>1374300</v>
      </c>
    </row>
    <row r="94" spans="2:10" ht="25.5" customHeight="1" thickBot="1">
      <c r="B94" s="35" t="s">
        <v>48</v>
      </c>
      <c r="C94" s="95">
        <v>0</v>
      </c>
      <c r="D94" s="53">
        <v>8</v>
      </c>
      <c r="E94" s="54">
        <v>1</v>
      </c>
      <c r="F94" s="45">
        <v>0</v>
      </c>
      <c r="G94" s="46">
        <v>0</v>
      </c>
      <c r="H94" s="33">
        <f t="shared" si="11"/>
        <v>1990132.95</v>
      </c>
      <c r="I94" s="29">
        <f t="shared" si="11"/>
        <v>1369600</v>
      </c>
      <c r="J94" s="28">
        <f t="shared" si="11"/>
        <v>1374300</v>
      </c>
    </row>
    <row r="95" spans="2:10" ht="40.5" customHeight="1" thickBot="1">
      <c r="B95" s="30" t="s">
        <v>340</v>
      </c>
      <c r="C95" s="96">
        <v>0</v>
      </c>
      <c r="D95" s="55">
        <v>8</v>
      </c>
      <c r="E95" s="56">
        <v>1</v>
      </c>
      <c r="F95" s="50">
        <v>69000000000</v>
      </c>
      <c r="G95" s="47">
        <v>0</v>
      </c>
      <c r="H95" s="32">
        <f t="shared" si="11"/>
        <v>1990132.95</v>
      </c>
      <c r="I95" s="27">
        <f t="shared" si="11"/>
        <v>1369600</v>
      </c>
      <c r="J95" s="31">
        <f t="shared" si="11"/>
        <v>1374300</v>
      </c>
    </row>
    <row r="96" spans="2:10" ht="33" customHeight="1" thickBot="1">
      <c r="B96" s="34" t="s">
        <v>79</v>
      </c>
      <c r="C96" s="96">
        <v>0</v>
      </c>
      <c r="D96" s="55">
        <v>8</v>
      </c>
      <c r="E96" s="56">
        <v>1</v>
      </c>
      <c r="F96" s="50">
        <v>6960000000</v>
      </c>
      <c r="G96" s="47">
        <v>0</v>
      </c>
      <c r="H96" s="32">
        <f>H97+H106+H109+H104+H105</f>
        <v>1990132.95</v>
      </c>
      <c r="I96" s="27">
        <f>I97+I106+I101</f>
        <v>1369600</v>
      </c>
      <c r="J96" s="31">
        <f>J98+J106+J101</f>
        <v>1374300</v>
      </c>
    </row>
    <row r="97" spans="2:12" ht="35.25" customHeight="1" thickBot="1">
      <c r="B97" s="30" t="s">
        <v>402</v>
      </c>
      <c r="C97" s="96">
        <v>0</v>
      </c>
      <c r="D97" s="55">
        <v>8</v>
      </c>
      <c r="E97" s="56">
        <v>1</v>
      </c>
      <c r="F97" s="50">
        <v>6960095110</v>
      </c>
      <c r="G97" s="47">
        <v>0</v>
      </c>
      <c r="H97" s="32">
        <f>H99</f>
        <v>100000</v>
      </c>
      <c r="I97" s="27">
        <f t="shared" ref="I97:J103" si="12">I98</f>
        <v>0</v>
      </c>
      <c r="J97" s="31">
        <f t="shared" si="12"/>
        <v>0</v>
      </c>
    </row>
    <row r="98" spans="2:12" ht="18.75" customHeight="1" thickBot="1">
      <c r="B98" s="30" t="s">
        <v>104</v>
      </c>
      <c r="C98" s="96">
        <v>0</v>
      </c>
      <c r="D98" s="55">
        <v>8</v>
      </c>
      <c r="E98" s="56">
        <v>1</v>
      </c>
      <c r="F98" s="50">
        <v>6960095110</v>
      </c>
      <c r="G98" s="47">
        <v>200</v>
      </c>
      <c r="H98" s="32">
        <f>H99</f>
        <v>100000</v>
      </c>
      <c r="I98" s="27">
        <f t="shared" si="12"/>
        <v>0</v>
      </c>
      <c r="J98" s="31">
        <f t="shared" si="12"/>
        <v>0</v>
      </c>
    </row>
    <row r="99" spans="2:12" ht="29.25" customHeight="1" thickBot="1">
      <c r="B99" s="30" t="s">
        <v>70</v>
      </c>
      <c r="C99" s="96">
        <v>0</v>
      </c>
      <c r="D99" s="55">
        <v>8</v>
      </c>
      <c r="E99" s="56">
        <v>1</v>
      </c>
      <c r="F99" s="50">
        <v>6960095110</v>
      </c>
      <c r="G99" s="47">
        <v>240</v>
      </c>
      <c r="H99" s="32">
        <f>H100</f>
        <v>100000</v>
      </c>
      <c r="I99" s="27">
        <f t="shared" si="12"/>
        <v>0</v>
      </c>
      <c r="J99" s="31">
        <f t="shared" si="12"/>
        <v>0</v>
      </c>
    </row>
    <row r="100" spans="2:12" ht="16.5" customHeight="1" thickBot="1">
      <c r="B100" s="30" t="s">
        <v>106</v>
      </c>
      <c r="C100" s="96">
        <v>239</v>
      </c>
      <c r="D100" s="55">
        <v>8</v>
      </c>
      <c r="E100" s="56">
        <v>1</v>
      </c>
      <c r="F100" s="50">
        <v>6960095110</v>
      </c>
      <c r="G100" s="47">
        <v>244</v>
      </c>
      <c r="H100" s="32">
        <v>100000</v>
      </c>
      <c r="I100" s="27">
        <v>0</v>
      </c>
      <c r="J100" s="31">
        <v>0</v>
      </c>
    </row>
    <row r="101" spans="2:12" ht="35.25" customHeight="1" thickBot="1">
      <c r="B101" s="30" t="s">
        <v>80</v>
      </c>
      <c r="C101" s="96">
        <v>0</v>
      </c>
      <c r="D101" s="55">
        <v>8</v>
      </c>
      <c r="E101" s="56">
        <v>1</v>
      </c>
      <c r="F101" s="50">
        <v>6960095220</v>
      </c>
      <c r="G101" s="47">
        <v>0</v>
      </c>
      <c r="H101" s="32">
        <f>H103</f>
        <v>705532.95</v>
      </c>
      <c r="I101" s="27">
        <f t="shared" si="12"/>
        <v>205000</v>
      </c>
      <c r="J101" s="31">
        <f t="shared" si="12"/>
        <v>209700</v>
      </c>
    </row>
    <row r="102" spans="2:12" ht="18.75" customHeight="1" thickBot="1">
      <c r="B102" s="30" t="s">
        <v>104</v>
      </c>
      <c r="C102" s="96">
        <v>0</v>
      </c>
      <c r="D102" s="55">
        <v>8</v>
      </c>
      <c r="E102" s="56">
        <v>1</v>
      </c>
      <c r="F102" s="50">
        <v>6960095220</v>
      </c>
      <c r="G102" s="47">
        <v>200</v>
      </c>
      <c r="H102" s="32">
        <f>H103</f>
        <v>705532.95</v>
      </c>
      <c r="I102" s="27">
        <f t="shared" si="12"/>
        <v>205000</v>
      </c>
      <c r="J102" s="31">
        <f t="shared" si="12"/>
        <v>209700</v>
      </c>
    </row>
    <row r="103" spans="2:12" ht="29.25" customHeight="1" thickBot="1">
      <c r="B103" s="30" t="s">
        <v>70</v>
      </c>
      <c r="C103" s="96">
        <v>0</v>
      </c>
      <c r="D103" s="55">
        <v>8</v>
      </c>
      <c r="E103" s="56">
        <v>1</v>
      </c>
      <c r="F103" s="50">
        <v>6960095220</v>
      </c>
      <c r="G103" s="47">
        <v>240</v>
      </c>
      <c r="H103" s="32">
        <f>H104+H105</f>
        <v>705532.95</v>
      </c>
      <c r="I103" s="27">
        <f t="shared" si="12"/>
        <v>205000</v>
      </c>
      <c r="J103" s="31">
        <f t="shared" si="12"/>
        <v>209700</v>
      </c>
    </row>
    <row r="104" spans="2:12" ht="16.5" customHeight="1" thickBot="1">
      <c r="B104" s="30" t="s">
        <v>106</v>
      </c>
      <c r="C104" s="96">
        <v>239</v>
      </c>
      <c r="D104" s="55">
        <v>8</v>
      </c>
      <c r="E104" s="56">
        <v>1</v>
      </c>
      <c r="F104" s="50">
        <v>6960095220</v>
      </c>
      <c r="G104" s="47">
        <v>244</v>
      </c>
      <c r="H104" s="271">
        <v>455532.95</v>
      </c>
      <c r="I104" s="27">
        <v>205000</v>
      </c>
      <c r="J104" s="31">
        <v>209700</v>
      </c>
      <c r="L104">
        <v>-20000</v>
      </c>
    </row>
    <row r="105" spans="2:12" ht="16.5" customHeight="1" thickBot="1">
      <c r="B105" s="30" t="s">
        <v>393</v>
      </c>
      <c r="C105" s="96">
        <v>239</v>
      </c>
      <c r="D105" s="55">
        <v>8</v>
      </c>
      <c r="E105" s="56">
        <v>1</v>
      </c>
      <c r="F105" s="50">
        <v>6960095220</v>
      </c>
      <c r="G105" s="47">
        <v>247</v>
      </c>
      <c r="H105" s="32">
        <v>250000</v>
      </c>
      <c r="I105" s="27">
        <v>0</v>
      </c>
      <c r="J105" s="31">
        <v>0</v>
      </c>
    </row>
    <row r="106" spans="2:12" ht="37.5" customHeight="1" thickBot="1">
      <c r="B106" s="36" t="s">
        <v>97</v>
      </c>
      <c r="C106" s="97">
        <v>0</v>
      </c>
      <c r="D106" s="57">
        <v>8</v>
      </c>
      <c r="E106" s="58">
        <v>1</v>
      </c>
      <c r="F106" s="51">
        <v>6960075080</v>
      </c>
      <c r="G106" s="48">
        <v>0</v>
      </c>
      <c r="H106" s="203">
        <f>H107</f>
        <v>1040000</v>
      </c>
      <c r="I106" s="204">
        <f t="shared" ref="H106:J110" si="13">I107</f>
        <v>1164600</v>
      </c>
      <c r="J106" s="205">
        <f t="shared" si="13"/>
        <v>1164600</v>
      </c>
    </row>
    <row r="107" spans="2:12" ht="20.25" customHeight="1" thickBot="1">
      <c r="B107" s="37" t="s">
        <v>103</v>
      </c>
      <c r="C107" s="98">
        <v>0</v>
      </c>
      <c r="D107" s="59">
        <v>8</v>
      </c>
      <c r="E107" s="60">
        <v>1</v>
      </c>
      <c r="F107" s="52">
        <v>6960075080</v>
      </c>
      <c r="G107" s="49">
        <v>500</v>
      </c>
      <c r="H107" s="38">
        <f t="shared" si="13"/>
        <v>1040000</v>
      </c>
      <c r="I107" s="39">
        <f t="shared" si="13"/>
        <v>1164600</v>
      </c>
      <c r="J107" s="40">
        <f t="shared" si="13"/>
        <v>1164600</v>
      </c>
    </row>
    <row r="108" spans="2:12" ht="20.25" customHeight="1">
      <c r="B108" s="227" t="s">
        <v>64</v>
      </c>
      <c r="C108" s="228">
        <v>239</v>
      </c>
      <c r="D108" s="229">
        <v>8</v>
      </c>
      <c r="E108" s="230">
        <v>1</v>
      </c>
      <c r="F108" s="231">
        <v>6960075080</v>
      </c>
      <c r="G108" s="232">
        <v>540</v>
      </c>
      <c r="H108" s="270">
        <v>1040000</v>
      </c>
      <c r="I108" s="233">
        <v>1164600</v>
      </c>
      <c r="J108" s="234">
        <v>1164600</v>
      </c>
      <c r="L108">
        <v>20000</v>
      </c>
    </row>
    <row r="109" spans="2:12" ht="37.5" customHeight="1" thickBot="1">
      <c r="B109" s="36" t="s">
        <v>444</v>
      </c>
      <c r="C109" s="97">
        <v>0</v>
      </c>
      <c r="D109" s="57">
        <v>8</v>
      </c>
      <c r="E109" s="58">
        <v>1</v>
      </c>
      <c r="F109" s="51">
        <v>6960097030</v>
      </c>
      <c r="G109" s="48">
        <v>0</v>
      </c>
      <c r="H109" s="203">
        <f>H110</f>
        <v>144600</v>
      </c>
      <c r="I109" s="204">
        <f t="shared" si="13"/>
        <v>0</v>
      </c>
      <c r="J109" s="205">
        <f t="shared" si="13"/>
        <v>0</v>
      </c>
    </row>
    <row r="110" spans="2:12" ht="20.25" customHeight="1" thickBot="1">
      <c r="B110" s="37" t="s">
        <v>103</v>
      </c>
      <c r="C110" s="98">
        <v>0</v>
      </c>
      <c r="D110" s="59">
        <v>8</v>
      </c>
      <c r="E110" s="60">
        <v>1</v>
      </c>
      <c r="F110" s="52">
        <v>6960097030</v>
      </c>
      <c r="G110" s="49">
        <v>500</v>
      </c>
      <c r="H110" s="38">
        <f t="shared" si="13"/>
        <v>144600</v>
      </c>
      <c r="I110" s="39">
        <f t="shared" si="13"/>
        <v>0</v>
      </c>
      <c r="J110" s="40">
        <f t="shared" si="13"/>
        <v>0</v>
      </c>
    </row>
    <row r="111" spans="2:12" ht="20.25" customHeight="1" thickBot="1">
      <c r="B111" s="37" t="s">
        <v>64</v>
      </c>
      <c r="C111" s="98">
        <v>239</v>
      </c>
      <c r="D111" s="59">
        <v>8</v>
      </c>
      <c r="E111" s="60">
        <v>1</v>
      </c>
      <c r="F111" s="52">
        <v>6960097030</v>
      </c>
      <c r="G111" s="49">
        <v>540</v>
      </c>
      <c r="H111" s="38">
        <v>144600</v>
      </c>
      <c r="I111" s="39">
        <v>0</v>
      </c>
      <c r="J111" s="40">
        <v>0</v>
      </c>
    </row>
    <row r="112" spans="2:12" ht="15.75" thickBot="1">
      <c r="B112" s="41" t="s">
        <v>98</v>
      </c>
      <c r="C112" s="42" t="s">
        <v>99</v>
      </c>
      <c r="D112" s="43" t="s">
        <v>99</v>
      </c>
      <c r="E112" s="43" t="s">
        <v>99</v>
      </c>
      <c r="F112" s="43" t="s">
        <v>99</v>
      </c>
      <c r="G112" s="43" t="s">
        <v>99</v>
      </c>
      <c r="H112" s="44">
        <f>H10+H53+H65+H73+H82+H93</f>
        <v>5914997.7800000003</v>
      </c>
      <c r="I112" s="44">
        <f>I10+I53+I65+I73+I82+I93</f>
        <v>4139600</v>
      </c>
      <c r="J112" s="44">
        <f>J10+J53+J65+J73+J82+J93</f>
        <v>4134700</v>
      </c>
    </row>
    <row r="113" spans="2:2" ht="18.75">
      <c r="B113" s="1"/>
    </row>
    <row r="114" spans="2:2" ht="18.75">
      <c r="B114" s="1"/>
    </row>
  </sheetData>
  <mergeCells count="6">
    <mergeCell ref="B1:J1"/>
    <mergeCell ref="B2:J2"/>
    <mergeCell ref="B3:J3"/>
    <mergeCell ref="B4:J4"/>
    <mergeCell ref="B5:J5"/>
    <mergeCell ref="B6:F6"/>
  </mergeCells>
  <pageMargins left="0.7" right="0.7" top="0.75" bottom="0.75" header="0.3" footer="0.3"/>
  <pageSetup paperSize="9" scale="4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81"/>
  <sheetViews>
    <sheetView tabSelected="1" workbookViewId="0">
      <selection activeCell="B14" sqref="B14:J14"/>
    </sheetView>
  </sheetViews>
  <sheetFormatPr defaultRowHeight="15"/>
  <cols>
    <col min="1" max="1" width="2.5703125" customWidth="1"/>
    <col min="2" max="2" width="4.85546875" customWidth="1"/>
    <col min="3" max="3" width="12.42578125" customWidth="1"/>
    <col min="4" max="4" width="7.28515625" customWidth="1"/>
    <col min="5" max="5" width="5.5703125" customWidth="1"/>
    <col min="6" max="6" width="35.140625" customWidth="1"/>
    <col min="7" max="7" width="12.42578125" hidden="1" customWidth="1"/>
    <col min="8" max="8" width="12.28515625" hidden="1" customWidth="1"/>
    <col min="9" max="9" width="14" hidden="1" customWidth="1"/>
    <col min="10" max="10" width="10.140625" customWidth="1"/>
    <col min="11" max="11" width="13.85546875" customWidth="1"/>
    <col min="12" max="12" width="6" customWidth="1"/>
    <col min="13" max="13" width="7.140625" customWidth="1"/>
    <col min="14" max="14" width="5.7109375" customWidth="1"/>
    <col min="15" max="15" width="14.140625" customWidth="1"/>
    <col min="16" max="16" width="14.28515625" customWidth="1"/>
    <col min="17" max="17" width="15.140625" customWidth="1"/>
  </cols>
  <sheetData>
    <row r="1" spans="1:17">
      <c r="A1" s="235"/>
      <c r="B1" s="235"/>
      <c r="C1" s="235"/>
      <c r="D1" s="235"/>
      <c r="E1" s="235"/>
      <c r="F1" s="235"/>
      <c r="G1" s="235"/>
      <c r="H1" s="236" t="s">
        <v>403</v>
      </c>
      <c r="I1" s="237"/>
      <c r="J1" s="237"/>
      <c r="K1" s="235"/>
      <c r="L1" s="235"/>
      <c r="M1" s="238"/>
      <c r="N1" s="301" t="s">
        <v>449</v>
      </c>
      <c r="O1" s="302"/>
      <c r="P1" s="302"/>
      <c r="Q1" s="302"/>
    </row>
    <row r="2" spans="1:17">
      <c r="A2" s="235"/>
      <c r="B2" s="235"/>
      <c r="C2" s="235"/>
      <c r="D2" s="235"/>
      <c r="E2" s="235"/>
      <c r="F2" s="235"/>
      <c r="G2" s="235"/>
      <c r="H2" s="236" t="s">
        <v>404</v>
      </c>
      <c r="I2" s="237"/>
      <c r="J2" s="237"/>
      <c r="K2" s="235"/>
      <c r="L2" s="235"/>
      <c r="M2" s="238"/>
      <c r="N2" s="302"/>
      <c r="O2" s="302"/>
      <c r="P2" s="302"/>
      <c r="Q2" s="302"/>
    </row>
    <row r="3" spans="1:17">
      <c r="A3" s="235"/>
      <c r="B3" s="235"/>
      <c r="C3" s="235"/>
      <c r="D3" s="235"/>
      <c r="E3" s="235"/>
      <c r="F3" s="235"/>
      <c r="G3" s="235"/>
      <c r="H3" s="236" t="s">
        <v>405</v>
      </c>
      <c r="I3" s="237"/>
      <c r="J3" s="237"/>
      <c r="K3" s="235"/>
      <c r="L3" s="235"/>
      <c r="M3" s="238"/>
      <c r="N3" s="302"/>
      <c r="O3" s="302"/>
      <c r="P3" s="302"/>
      <c r="Q3" s="302"/>
    </row>
    <row r="4" spans="1:17">
      <c r="A4" s="235"/>
      <c r="B4" s="235"/>
      <c r="C4" s="235"/>
      <c r="D4" s="235"/>
      <c r="E4" s="235"/>
      <c r="F4" s="235"/>
      <c r="G4" s="235"/>
      <c r="H4" s="239" t="s">
        <v>406</v>
      </c>
      <c r="I4" s="237"/>
      <c r="J4" s="237"/>
      <c r="K4" s="235"/>
      <c r="L4" s="235"/>
      <c r="M4" s="238"/>
      <c r="N4" s="302"/>
      <c r="O4" s="302"/>
      <c r="P4" s="302"/>
      <c r="Q4" s="302"/>
    </row>
    <row r="5" spans="1:17" ht="59.25" customHeight="1">
      <c r="A5" s="235"/>
      <c r="B5" s="284" t="s">
        <v>407</v>
      </c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</row>
    <row r="6" spans="1:17" ht="15.75" thickBot="1">
      <c r="A6" s="240"/>
      <c r="B6" s="240"/>
      <c r="C6" s="240"/>
      <c r="D6" s="240"/>
      <c r="E6" s="240"/>
      <c r="F6" s="240"/>
      <c r="G6" s="240"/>
      <c r="H6" s="240"/>
      <c r="I6" s="241" t="s">
        <v>1</v>
      </c>
      <c r="J6" s="240"/>
      <c r="K6" s="240"/>
      <c r="L6" s="240"/>
      <c r="M6" s="242"/>
      <c r="N6" s="242"/>
      <c r="O6" s="242"/>
      <c r="P6" s="242"/>
      <c r="Q6" s="242"/>
    </row>
    <row r="7" spans="1:17" ht="15.75" customHeight="1" thickBot="1">
      <c r="B7" s="285" t="s">
        <v>53</v>
      </c>
      <c r="C7" s="286"/>
      <c r="D7" s="286"/>
      <c r="E7" s="286"/>
      <c r="F7" s="286"/>
      <c r="G7" s="243"/>
      <c r="H7" s="244"/>
      <c r="I7" s="244"/>
      <c r="J7" s="244"/>
      <c r="K7" s="289" t="s">
        <v>386</v>
      </c>
      <c r="L7" s="289" t="s">
        <v>86</v>
      </c>
      <c r="M7" s="289" t="s">
        <v>87</v>
      </c>
      <c r="N7" s="289" t="s">
        <v>387</v>
      </c>
      <c r="O7" s="290">
        <v>2021</v>
      </c>
      <c r="P7" s="291">
        <v>2022</v>
      </c>
      <c r="Q7" s="291">
        <v>2023</v>
      </c>
    </row>
    <row r="8" spans="1:17" ht="15.75" thickBot="1">
      <c r="B8" s="287"/>
      <c r="C8" s="288"/>
      <c r="D8" s="288"/>
      <c r="E8" s="288"/>
      <c r="F8" s="288"/>
      <c r="G8" s="245"/>
      <c r="H8" s="245"/>
      <c r="I8" s="245"/>
      <c r="J8" s="245"/>
      <c r="K8" s="289"/>
      <c r="L8" s="289"/>
      <c r="M8" s="289"/>
      <c r="N8" s="289"/>
      <c r="O8" s="290"/>
      <c r="P8" s="291"/>
      <c r="Q8" s="291"/>
    </row>
    <row r="9" spans="1:17" ht="59.25" customHeight="1">
      <c r="B9" s="292" t="s">
        <v>342</v>
      </c>
      <c r="C9" s="292"/>
      <c r="D9" s="292"/>
      <c r="E9" s="292"/>
      <c r="F9" s="292"/>
      <c r="G9" s="292"/>
      <c r="H9" s="292"/>
      <c r="I9" s="292"/>
      <c r="J9" s="292"/>
      <c r="K9" s="246" t="s">
        <v>408</v>
      </c>
      <c r="L9" s="247">
        <v>0</v>
      </c>
      <c r="M9" s="247">
        <v>0</v>
      </c>
      <c r="N9" s="248">
        <v>0</v>
      </c>
      <c r="O9" s="249">
        <f>O10+O29+O35+O40+O45+O55</f>
        <v>5823865.2800000003</v>
      </c>
      <c r="P9" s="249">
        <f>P10+P29+P35+P40+P45+P55</f>
        <v>4048827</v>
      </c>
      <c r="Q9" s="250">
        <f>Q10+Q29+Q35+Q40+Q45+Q55</f>
        <v>4043927</v>
      </c>
    </row>
    <row r="10" spans="1:17" ht="27" customHeight="1">
      <c r="B10" s="251"/>
      <c r="C10" s="293" t="s">
        <v>394</v>
      </c>
      <c r="D10" s="293"/>
      <c r="E10" s="293"/>
      <c r="F10" s="293"/>
      <c r="G10" s="293"/>
      <c r="H10" s="293"/>
      <c r="I10" s="293"/>
      <c r="J10" s="293"/>
      <c r="K10" s="252" t="s">
        <v>409</v>
      </c>
      <c r="L10" s="253">
        <v>0</v>
      </c>
      <c r="M10" s="253">
        <v>0</v>
      </c>
      <c r="N10" s="254">
        <v>0</v>
      </c>
      <c r="O10" s="255">
        <f>O11+O15+O21+O25</f>
        <v>2134899.5</v>
      </c>
      <c r="P10" s="255">
        <f>P11+P15+P21+P25</f>
        <v>1930459</v>
      </c>
      <c r="Q10" s="256">
        <f>Q11+Q15+Q21+Q25</f>
        <v>1991359</v>
      </c>
    </row>
    <row r="11" spans="1:17" ht="23.25" customHeight="1">
      <c r="B11" s="294" t="s">
        <v>58</v>
      </c>
      <c r="C11" s="294"/>
      <c r="D11" s="294"/>
      <c r="E11" s="294"/>
      <c r="F11" s="294"/>
      <c r="G11" s="294"/>
      <c r="H11" s="294"/>
      <c r="I11" s="294"/>
      <c r="J11" s="294"/>
      <c r="K11" s="252" t="s">
        <v>410</v>
      </c>
      <c r="L11" s="253">
        <v>0</v>
      </c>
      <c r="M11" s="253">
        <v>0</v>
      </c>
      <c r="N11" s="254" t="s">
        <v>411</v>
      </c>
      <c r="O11" s="255">
        <f t="shared" ref="O11:Q13" si="0">O12</f>
        <v>659000</v>
      </c>
      <c r="P11" s="255">
        <f t="shared" si="0"/>
        <v>659000</v>
      </c>
      <c r="Q11" s="256">
        <f t="shared" si="0"/>
        <v>659000</v>
      </c>
    </row>
    <row r="12" spans="1:17" ht="23.25" customHeight="1">
      <c r="B12" s="295" t="s">
        <v>56</v>
      </c>
      <c r="C12" s="295"/>
      <c r="D12" s="295"/>
      <c r="E12" s="295"/>
      <c r="F12" s="295"/>
      <c r="G12" s="295"/>
      <c r="H12" s="295"/>
      <c r="I12" s="295"/>
      <c r="J12" s="295"/>
      <c r="K12" s="252">
        <v>6910010010</v>
      </c>
      <c r="L12" s="253">
        <v>1</v>
      </c>
      <c r="M12" s="253">
        <v>0</v>
      </c>
      <c r="N12" s="254" t="s">
        <v>411</v>
      </c>
      <c r="O12" s="255">
        <f t="shared" si="0"/>
        <v>659000</v>
      </c>
      <c r="P12" s="255">
        <f t="shared" si="0"/>
        <v>659000</v>
      </c>
      <c r="Q12" s="256">
        <f t="shared" si="0"/>
        <v>659000</v>
      </c>
    </row>
    <row r="13" spans="1:17" ht="27.75" customHeight="1">
      <c r="B13" s="295" t="s">
        <v>39</v>
      </c>
      <c r="C13" s="295"/>
      <c r="D13" s="295"/>
      <c r="E13" s="295"/>
      <c r="F13" s="295"/>
      <c r="G13" s="295"/>
      <c r="H13" s="295"/>
      <c r="I13" s="295"/>
      <c r="J13" s="295"/>
      <c r="K13" s="252" t="s">
        <v>410</v>
      </c>
      <c r="L13" s="253">
        <v>1</v>
      </c>
      <c r="M13" s="253">
        <v>2</v>
      </c>
      <c r="N13" s="254" t="s">
        <v>411</v>
      </c>
      <c r="O13" s="255">
        <f t="shared" si="0"/>
        <v>659000</v>
      </c>
      <c r="P13" s="255">
        <f t="shared" si="0"/>
        <v>659000</v>
      </c>
      <c r="Q13" s="256">
        <f t="shared" si="0"/>
        <v>659000</v>
      </c>
    </row>
    <row r="14" spans="1:17" ht="24" customHeight="1">
      <c r="B14" s="295" t="s">
        <v>59</v>
      </c>
      <c r="C14" s="295"/>
      <c r="D14" s="295"/>
      <c r="E14" s="295"/>
      <c r="F14" s="295"/>
      <c r="G14" s="295"/>
      <c r="H14" s="295"/>
      <c r="I14" s="295"/>
      <c r="J14" s="295"/>
      <c r="K14" s="252" t="s">
        <v>410</v>
      </c>
      <c r="L14" s="253">
        <v>1</v>
      </c>
      <c r="M14" s="253">
        <v>2</v>
      </c>
      <c r="N14" s="254" t="s">
        <v>412</v>
      </c>
      <c r="O14" s="255">
        <f>'[3]Приложение 8'!H16</f>
        <v>659000</v>
      </c>
      <c r="P14" s="255">
        <f>'[3]Приложение 8'!I16</f>
        <v>659000</v>
      </c>
      <c r="Q14" s="256">
        <f>'[3]Приложение 8'!J16</f>
        <v>659000</v>
      </c>
    </row>
    <row r="15" spans="1:17" ht="30" customHeight="1">
      <c r="B15" s="294" t="s">
        <v>60</v>
      </c>
      <c r="C15" s="294"/>
      <c r="D15" s="294"/>
      <c r="E15" s="294"/>
      <c r="F15" s="294"/>
      <c r="G15" s="294"/>
      <c r="H15" s="294"/>
      <c r="I15" s="294"/>
      <c r="J15" s="294"/>
      <c r="K15" s="252" t="s">
        <v>413</v>
      </c>
      <c r="L15" s="253">
        <v>0</v>
      </c>
      <c r="M15" s="253">
        <v>0</v>
      </c>
      <c r="N15" s="254" t="s">
        <v>411</v>
      </c>
      <c r="O15" s="255">
        <f t="shared" ref="O15:Q16" si="1">O16</f>
        <v>1201299.5</v>
      </c>
      <c r="P15" s="255">
        <f t="shared" si="1"/>
        <v>996859</v>
      </c>
      <c r="Q15" s="256">
        <f t="shared" si="1"/>
        <v>1057759</v>
      </c>
    </row>
    <row r="16" spans="1:17" ht="31.5" customHeight="1">
      <c r="B16" s="295" t="s">
        <v>56</v>
      </c>
      <c r="C16" s="295"/>
      <c r="D16" s="295"/>
      <c r="E16" s="295"/>
      <c r="F16" s="295"/>
      <c r="G16" s="295"/>
      <c r="H16" s="295"/>
      <c r="I16" s="295"/>
      <c r="J16" s="295"/>
      <c r="K16" s="252" t="s">
        <v>413</v>
      </c>
      <c r="L16" s="253">
        <v>1</v>
      </c>
      <c r="M16" s="253">
        <v>0</v>
      </c>
      <c r="N16" s="254" t="s">
        <v>411</v>
      </c>
      <c r="O16" s="255">
        <f t="shared" si="1"/>
        <v>1201299.5</v>
      </c>
      <c r="P16" s="255">
        <f t="shared" si="1"/>
        <v>996859</v>
      </c>
      <c r="Q16" s="256">
        <f t="shared" si="1"/>
        <v>1057759</v>
      </c>
    </row>
    <row r="17" spans="2:17" ht="39" customHeight="1">
      <c r="B17" s="295" t="s">
        <v>40</v>
      </c>
      <c r="C17" s="295"/>
      <c r="D17" s="295"/>
      <c r="E17" s="295"/>
      <c r="F17" s="295"/>
      <c r="G17" s="295"/>
      <c r="H17" s="295"/>
      <c r="I17" s="295"/>
      <c r="J17" s="295"/>
      <c r="K17" s="252" t="s">
        <v>413</v>
      </c>
      <c r="L17" s="253">
        <v>1</v>
      </c>
      <c r="M17" s="253">
        <v>4</v>
      </c>
      <c r="N17" s="254" t="s">
        <v>411</v>
      </c>
      <c r="O17" s="255">
        <f>O18+O19+O20</f>
        <v>1201299.5</v>
      </c>
      <c r="P17" s="255">
        <f>P18+P19+P20</f>
        <v>996859</v>
      </c>
      <c r="Q17" s="256">
        <f>Q18+Q19+Q20</f>
        <v>1057759</v>
      </c>
    </row>
    <row r="18" spans="2:17" ht="25.5" customHeight="1">
      <c r="B18" s="295" t="s">
        <v>59</v>
      </c>
      <c r="C18" s="295"/>
      <c r="D18" s="295"/>
      <c r="E18" s="295"/>
      <c r="F18" s="295"/>
      <c r="G18" s="295"/>
      <c r="H18" s="295"/>
      <c r="I18" s="295"/>
      <c r="J18" s="295"/>
      <c r="K18" s="252" t="s">
        <v>413</v>
      </c>
      <c r="L18" s="253">
        <v>1</v>
      </c>
      <c r="M18" s="253">
        <v>4</v>
      </c>
      <c r="N18" s="254" t="s">
        <v>412</v>
      </c>
      <c r="O18" s="255">
        <f>'[3]Приложение 8'!H24</f>
        <v>754000</v>
      </c>
      <c r="P18" s="255">
        <f>'[3]Приложение 8'!I24</f>
        <v>754000</v>
      </c>
      <c r="Q18" s="256">
        <f>'[3]Приложение 8'!J24</f>
        <v>754000</v>
      </c>
    </row>
    <row r="19" spans="2:17" ht="25.5" customHeight="1">
      <c r="B19" s="295" t="s">
        <v>414</v>
      </c>
      <c r="C19" s="295"/>
      <c r="D19" s="295"/>
      <c r="E19" s="295"/>
      <c r="F19" s="295"/>
      <c r="G19" s="295"/>
      <c r="H19" s="295"/>
      <c r="I19" s="295"/>
      <c r="J19" s="295"/>
      <c r="K19" s="252" t="s">
        <v>413</v>
      </c>
      <c r="L19" s="253">
        <v>1</v>
      </c>
      <c r="M19" s="253">
        <v>4</v>
      </c>
      <c r="N19" s="254" t="s">
        <v>415</v>
      </c>
      <c r="O19" s="255">
        <f>'Приложение 8'!H28</f>
        <v>435699.5</v>
      </c>
      <c r="P19" s="255">
        <f>'Приложение 8'!I28</f>
        <v>231259</v>
      </c>
      <c r="Q19" s="256">
        <f>'Приложение 8'!J28</f>
        <v>292159</v>
      </c>
    </row>
    <row r="20" spans="2:17" ht="28.5" customHeight="1">
      <c r="B20" s="295" t="s">
        <v>64</v>
      </c>
      <c r="C20" s="295"/>
      <c r="D20" s="295"/>
      <c r="E20" s="295"/>
      <c r="F20" s="295"/>
      <c r="G20" s="295"/>
      <c r="H20" s="295"/>
      <c r="I20" s="295"/>
      <c r="J20" s="295"/>
      <c r="K20" s="252" t="s">
        <v>413</v>
      </c>
      <c r="L20" s="253">
        <v>1</v>
      </c>
      <c r="M20" s="253">
        <v>4</v>
      </c>
      <c r="N20" s="254" t="s">
        <v>416</v>
      </c>
      <c r="O20" s="255">
        <f>'[3]Приложение 8'!H31</f>
        <v>11600</v>
      </c>
      <c r="P20" s="255">
        <f>'[3]Приложение 8'!I30</f>
        <v>11600</v>
      </c>
      <c r="Q20" s="256">
        <f>'[3]Приложение 8'!J30</f>
        <v>11600</v>
      </c>
    </row>
    <row r="21" spans="2:17" ht="46.5" customHeight="1">
      <c r="B21" s="294" t="s">
        <v>63</v>
      </c>
      <c r="C21" s="294"/>
      <c r="D21" s="294"/>
      <c r="E21" s="294"/>
      <c r="F21" s="294"/>
      <c r="G21" s="294"/>
      <c r="H21" s="294"/>
      <c r="I21" s="294"/>
      <c r="J21" s="294"/>
      <c r="K21" s="252" t="s">
        <v>417</v>
      </c>
      <c r="L21" s="253">
        <v>0</v>
      </c>
      <c r="M21" s="253">
        <v>0</v>
      </c>
      <c r="N21" s="254" t="s">
        <v>411</v>
      </c>
      <c r="O21" s="255">
        <f t="shared" ref="O21:Q23" si="2">O22</f>
        <v>19000</v>
      </c>
      <c r="P21" s="255">
        <f t="shared" si="2"/>
        <v>19000</v>
      </c>
      <c r="Q21" s="256">
        <f t="shared" si="2"/>
        <v>19000</v>
      </c>
    </row>
    <row r="22" spans="2:17" ht="23.25" customHeight="1">
      <c r="B22" s="295" t="s">
        <v>56</v>
      </c>
      <c r="C22" s="295"/>
      <c r="D22" s="295"/>
      <c r="E22" s="295"/>
      <c r="F22" s="295"/>
      <c r="G22" s="295"/>
      <c r="H22" s="295"/>
      <c r="I22" s="295"/>
      <c r="J22" s="295"/>
      <c r="K22" s="252" t="s">
        <v>417</v>
      </c>
      <c r="L22" s="253">
        <v>1</v>
      </c>
      <c r="M22" s="253">
        <v>0</v>
      </c>
      <c r="N22" s="254" t="s">
        <v>411</v>
      </c>
      <c r="O22" s="255">
        <f t="shared" si="2"/>
        <v>19000</v>
      </c>
      <c r="P22" s="255">
        <f t="shared" si="2"/>
        <v>19000</v>
      </c>
      <c r="Q22" s="256">
        <f t="shared" si="2"/>
        <v>19000</v>
      </c>
    </row>
    <row r="23" spans="2:17" ht="26.25" customHeight="1">
      <c r="B23" s="295" t="s">
        <v>418</v>
      </c>
      <c r="C23" s="295"/>
      <c r="D23" s="295"/>
      <c r="E23" s="295"/>
      <c r="F23" s="295"/>
      <c r="G23" s="295"/>
      <c r="H23" s="295"/>
      <c r="I23" s="295"/>
      <c r="J23" s="295"/>
      <c r="K23" s="252" t="s">
        <v>417</v>
      </c>
      <c r="L23" s="253">
        <v>1</v>
      </c>
      <c r="M23" s="253">
        <v>6</v>
      </c>
      <c r="N23" s="254" t="s">
        <v>411</v>
      </c>
      <c r="O23" s="255">
        <f t="shared" si="2"/>
        <v>19000</v>
      </c>
      <c r="P23" s="255">
        <f t="shared" si="2"/>
        <v>19000</v>
      </c>
      <c r="Q23" s="256">
        <f t="shared" si="2"/>
        <v>19000</v>
      </c>
    </row>
    <row r="24" spans="2:17" ht="21" customHeight="1">
      <c r="B24" s="295" t="s">
        <v>64</v>
      </c>
      <c r="C24" s="295"/>
      <c r="D24" s="295"/>
      <c r="E24" s="295"/>
      <c r="F24" s="295"/>
      <c r="G24" s="295"/>
      <c r="H24" s="295"/>
      <c r="I24" s="295"/>
      <c r="J24" s="295"/>
      <c r="K24" s="252" t="s">
        <v>417</v>
      </c>
      <c r="L24" s="253">
        <v>1</v>
      </c>
      <c r="M24" s="253">
        <v>6</v>
      </c>
      <c r="N24" s="254" t="s">
        <v>416</v>
      </c>
      <c r="O24" s="255">
        <f>'[3]Приложение 8'!H35</f>
        <v>19000</v>
      </c>
      <c r="P24" s="255">
        <f>'[3]Приложение 8'!I35</f>
        <v>19000</v>
      </c>
      <c r="Q24" s="256">
        <f>'[3]Приложение 8'!J35</f>
        <v>19000</v>
      </c>
    </row>
    <row r="25" spans="2:17" ht="56.25" customHeight="1">
      <c r="B25" s="294" t="s">
        <v>107</v>
      </c>
      <c r="C25" s="294"/>
      <c r="D25" s="294"/>
      <c r="E25" s="294"/>
      <c r="F25" s="294"/>
      <c r="G25" s="294"/>
      <c r="H25" s="294"/>
      <c r="I25" s="294"/>
      <c r="J25" s="294"/>
      <c r="K25" s="252" t="s">
        <v>419</v>
      </c>
      <c r="L25" s="253">
        <v>0</v>
      </c>
      <c r="M25" s="253">
        <v>0</v>
      </c>
      <c r="N25" s="254" t="s">
        <v>411</v>
      </c>
      <c r="O25" s="255">
        <f t="shared" ref="O25:Q27" si="3">O26</f>
        <v>255600</v>
      </c>
      <c r="P25" s="255">
        <f t="shared" si="3"/>
        <v>255600</v>
      </c>
      <c r="Q25" s="256">
        <f t="shared" si="3"/>
        <v>255600</v>
      </c>
    </row>
    <row r="26" spans="2:17" ht="29.25" customHeight="1">
      <c r="B26" s="295" t="s">
        <v>56</v>
      </c>
      <c r="C26" s="295"/>
      <c r="D26" s="295"/>
      <c r="E26" s="295"/>
      <c r="F26" s="295"/>
      <c r="G26" s="295"/>
      <c r="H26" s="295"/>
      <c r="I26" s="295"/>
      <c r="J26" s="295"/>
      <c r="K26" s="252" t="s">
        <v>419</v>
      </c>
      <c r="L26" s="253">
        <v>1</v>
      </c>
      <c r="M26" s="253">
        <v>0</v>
      </c>
      <c r="N26" s="254" t="s">
        <v>411</v>
      </c>
      <c r="O26" s="255">
        <f t="shared" si="3"/>
        <v>255600</v>
      </c>
      <c r="P26" s="255">
        <f t="shared" si="3"/>
        <v>255600</v>
      </c>
      <c r="Q26" s="256">
        <f t="shared" si="3"/>
        <v>255600</v>
      </c>
    </row>
    <row r="27" spans="2:17" ht="39" customHeight="1">
      <c r="B27" s="295" t="s">
        <v>40</v>
      </c>
      <c r="C27" s="295"/>
      <c r="D27" s="295"/>
      <c r="E27" s="295"/>
      <c r="F27" s="295"/>
      <c r="G27" s="295"/>
      <c r="H27" s="295"/>
      <c r="I27" s="295"/>
      <c r="J27" s="295"/>
      <c r="K27" s="252" t="s">
        <v>419</v>
      </c>
      <c r="L27" s="253">
        <v>1</v>
      </c>
      <c r="M27" s="253">
        <v>4</v>
      </c>
      <c r="N27" s="254" t="s">
        <v>411</v>
      </c>
      <c r="O27" s="255">
        <f t="shared" si="3"/>
        <v>255600</v>
      </c>
      <c r="P27" s="255">
        <f t="shared" si="3"/>
        <v>255600</v>
      </c>
      <c r="Q27" s="256">
        <f t="shared" si="3"/>
        <v>255600</v>
      </c>
    </row>
    <row r="28" spans="2:17" ht="22.5" customHeight="1">
      <c r="B28" s="295" t="s">
        <v>64</v>
      </c>
      <c r="C28" s="295"/>
      <c r="D28" s="295"/>
      <c r="E28" s="295"/>
      <c r="F28" s="295"/>
      <c r="G28" s="295"/>
      <c r="H28" s="295"/>
      <c r="I28" s="295"/>
      <c r="J28" s="295"/>
      <c r="K28" s="252" t="s">
        <v>419</v>
      </c>
      <c r="L28" s="253">
        <v>1</v>
      </c>
      <c r="M28" s="253">
        <v>4</v>
      </c>
      <c r="N28" s="254" t="s">
        <v>416</v>
      </c>
      <c r="O28" s="255">
        <f>'[3]Приложение 8'!H32</f>
        <v>255600</v>
      </c>
      <c r="P28" s="255">
        <f>'[3]Приложение 8'!I34</f>
        <v>255600</v>
      </c>
      <c r="Q28" s="256">
        <f>'[3]Приложение 8'!J34</f>
        <v>255600</v>
      </c>
    </row>
    <row r="29" spans="2:17" ht="28.5" customHeight="1">
      <c r="B29" s="251"/>
      <c r="C29" s="293" t="s">
        <v>67</v>
      </c>
      <c r="D29" s="293"/>
      <c r="E29" s="293"/>
      <c r="F29" s="293"/>
      <c r="G29" s="293"/>
      <c r="H29" s="293"/>
      <c r="I29" s="293"/>
      <c r="J29" s="293"/>
      <c r="K29" s="252" t="s">
        <v>420</v>
      </c>
      <c r="L29" s="253">
        <v>0</v>
      </c>
      <c r="M29" s="253">
        <v>0</v>
      </c>
      <c r="N29" s="254">
        <v>0</v>
      </c>
      <c r="O29" s="255">
        <f t="shared" ref="O29:Q31" si="4">O30</f>
        <v>102000</v>
      </c>
      <c r="P29" s="255">
        <f t="shared" si="4"/>
        <v>103000</v>
      </c>
      <c r="Q29" s="256">
        <f t="shared" si="4"/>
        <v>107100</v>
      </c>
    </row>
    <row r="30" spans="2:17" ht="30.75" customHeight="1">
      <c r="B30" s="294" t="s">
        <v>421</v>
      </c>
      <c r="C30" s="294"/>
      <c r="D30" s="294"/>
      <c r="E30" s="294"/>
      <c r="F30" s="294"/>
      <c r="G30" s="294"/>
      <c r="H30" s="294"/>
      <c r="I30" s="294"/>
      <c r="J30" s="294"/>
      <c r="K30" s="252" t="s">
        <v>422</v>
      </c>
      <c r="L30" s="253">
        <v>0</v>
      </c>
      <c r="M30" s="253">
        <v>0</v>
      </c>
      <c r="N30" s="254" t="s">
        <v>411</v>
      </c>
      <c r="O30" s="255">
        <f t="shared" si="4"/>
        <v>102000</v>
      </c>
      <c r="P30" s="255">
        <f t="shared" si="4"/>
        <v>103000</v>
      </c>
      <c r="Q30" s="256">
        <f t="shared" si="4"/>
        <v>107100</v>
      </c>
    </row>
    <row r="31" spans="2:17" ht="21" customHeight="1">
      <c r="B31" s="295" t="s">
        <v>65</v>
      </c>
      <c r="C31" s="295"/>
      <c r="D31" s="295"/>
      <c r="E31" s="295"/>
      <c r="F31" s="295"/>
      <c r="G31" s="295"/>
      <c r="H31" s="295"/>
      <c r="I31" s="295"/>
      <c r="J31" s="295"/>
      <c r="K31" s="252" t="s">
        <v>422</v>
      </c>
      <c r="L31" s="253">
        <v>2</v>
      </c>
      <c r="M31" s="253">
        <v>0</v>
      </c>
      <c r="N31" s="254" t="s">
        <v>411</v>
      </c>
      <c r="O31" s="255">
        <f t="shared" si="4"/>
        <v>102000</v>
      </c>
      <c r="P31" s="255">
        <f t="shared" si="4"/>
        <v>103000</v>
      </c>
      <c r="Q31" s="256">
        <f t="shared" si="4"/>
        <v>107100</v>
      </c>
    </row>
    <row r="32" spans="2:17" ht="22.5" customHeight="1">
      <c r="B32" s="295" t="s">
        <v>42</v>
      </c>
      <c r="C32" s="295"/>
      <c r="D32" s="295"/>
      <c r="E32" s="295"/>
      <c r="F32" s="295"/>
      <c r="G32" s="295"/>
      <c r="H32" s="295"/>
      <c r="I32" s="295"/>
      <c r="J32" s="295"/>
      <c r="K32" s="252" t="s">
        <v>422</v>
      </c>
      <c r="L32" s="253">
        <v>2</v>
      </c>
      <c r="M32" s="253">
        <v>3</v>
      </c>
      <c r="N32" s="254" t="s">
        <v>411</v>
      </c>
      <c r="O32" s="255">
        <f>O33+O34</f>
        <v>102000</v>
      </c>
      <c r="P32" s="255">
        <f>P33+P34</f>
        <v>103000</v>
      </c>
      <c r="Q32" s="256">
        <f>Q33+Q34</f>
        <v>107100</v>
      </c>
    </row>
    <row r="33" spans="2:17" ht="21" customHeight="1">
      <c r="B33" s="295" t="s">
        <v>59</v>
      </c>
      <c r="C33" s="295"/>
      <c r="D33" s="295"/>
      <c r="E33" s="295"/>
      <c r="F33" s="295"/>
      <c r="G33" s="295"/>
      <c r="H33" s="295"/>
      <c r="I33" s="295"/>
      <c r="J33" s="295"/>
      <c r="K33" s="252" t="s">
        <v>422</v>
      </c>
      <c r="L33" s="253">
        <v>2</v>
      </c>
      <c r="M33" s="253">
        <v>3</v>
      </c>
      <c r="N33" s="254" t="s">
        <v>412</v>
      </c>
      <c r="O33" s="255">
        <f>'[3]Приложение 8'!H58</f>
        <v>101556</v>
      </c>
      <c r="P33" s="255">
        <f>'[3]Приложение 8'!I58</f>
        <v>101556</v>
      </c>
      <c r="Q33" s="256">
        <f>'[3]Приложение 8'!J58</f>
        <v>101556</v>
      </c>
    </row>
    <row r="34" spans="2:17" ht="27.75" customHeight="1">
      <c r="B34" s="295" t="s">
        <v>414</v>
      </c>
      <c r="C34" s="295"/>
      <c r="D34" s="295"/>
      <c r="E34" s="295"/>
      <c r="F34" s="295"/>
      <c r="G34" s="295"/>
      <c r="H34" s="295"/>
      <c r="I34" s="295"/>
      <c r="J34" s="295"/>
      <c r="K34" s="252" t="s">
        <v>422</v>
      </c>
      <c r="L34" s="253">
        <v>2</v>
      </c>
      <c r="M34" s="253">
        <v>3</v>
      </c>
      <c r="N34" s="254" t="s">
        <v>415</v>
      </c>
      <c r="O34" s="255">
        <f>'[3]Приложение 8'!H62</f>
        <v>444</v>
      </c>
      <c r="P34" s="255">
        <f>'[3]Приложение 8'!I62</f>
        <v>1444</v>
      </c>
      <c r="Q34" s="256">
        <f>'[3]Приложение 8'!J61</f>
        <v>5544</v>
      </c>
    </row>
    <row r="35" spans="2:17" ht="38.25" customHeight="1">
      <c r="B35" s="251"/>
      <c r="C35" s="293" t="s">
        <v>71</v>
      </c>
      <c r="D35" s="293"/>
      <c r="E35" s="293"/>
      <c r="F35" s="293"/>
      <c r="G35" s="293"/>
      <c r="H35" s="293"/>
      <c r="I35" s="293"/>
      <c r="J35" s="293"/>
      <c r="K35" s="252" t="s">
        <v>423</v>
      </c>
      <c r="L35" s="253">
        <v>0</v>
      </c>
      <c r="M35" s="253">
        <v>0</v>
      </c>
      <c r="N35" s="254">
        <v>0</v>
      </c>
      <c r="O35" s="255">
        <f t="shared" ref="O35:Q38" si="5">O36</f>
        <v>102000</v>
      </c>
      <c r="P35" s="255">
        <f t="shared" si="5"/>
        <v>113600</v>
      </c>
      <c r="Q35" s="256">
        <f t="shared" si="5"/>
        <v>27000</v>
      </c>
    </row>
    <row r="36" spans="2:17" ht="33.75" customHeight="1">
      <c r="B36" s="294" t="s">
        <v>94</v>
      </c>
      <c r="C36" s="294"/>
      <c r="D36" s="294"/>
      <c r="E36" s="294"/>
      <c r="F36" s="294"/>
      <c r="G36" s="294"/>
      <c r="H36" s="294"/>
      <c r="I36" s="294"/>
      <c r="J36" s="294"/>
      <c r="K36" s="252" t="s">
        <v>424</v>
      </c>
      <c r="L36" s="253">
        <v>0</v>
      </c>
      <c r="M36" s="253">
        <v>0</v>
      </c>
      <c r="N36" s="254" t="s">
        <v>411</v>
      </c>
      <c r="O36" s="255">
        <f t="shared" si="5"/>
        <v>102000</v>
      </c>
      <c r="P36" s="255">
        <f t="shared" si="5"/>
        <v>113600</v>
      </c>
      <c r="Q36" s="256">
        <f t="shared" si="5"/>
        <v>27000</v>
      </c>
    </row>
    <row r="37" spans="2:17" ht="27" customHeight="1">
      <c r="B37" s="295" t="s">
        <v>69</v>
      </c>
      <c r="C37" s="295"/>
      <c r="D37" s="295"/>
      <c r="E37" s="295"/>
      <c r="F37" s="295"/>
      <c r="G37" s="295"/>
      <c r="H37" s="295"/>
      <c r="I37" s="295"/>
      <c r="J37" s="295"/>
      <c r="K37" s="252" t="s">
        <v>424</v>
      </c>
      <c r="L37" s="253">
        <v>3</v>
      </c>
      <c r="M37" s="253">
        <v>0</v>
      </c>
      <c r="N37" s="254" t="s">
        <v>411</v>
      </c>
      <c r="O37" s="255">
        <f t="shared" si="5"/>
        <v>102000</v>
      </c>
      <c r="P37" s="255">
        <f t="shared" si="5"/>
        <v>113600</v>
      </c>
      <c r="Q37" s="256">
        <f t="shared" si="5"/>
        <v>27000</v>
      </c>
    </row>
    <row r="38" spans="2:17" ht="38.25" customHeight="1">
      <c r="B38" s="295" t="s">
        <v>425</v>
      </c>
      <c r="C38" s="295"/>
      <c r="D38" s="295"/>
      <c r="E38" s="295"/>
      <c r="F38" s="295"/>
      <c r="G38" s="295"/>
      <c r="H38" s="295"/>
      <c r="I38" s="295"/>
      <c r="J38" s="295"/>
      <c r="K38" s="252" t="s">
        <v>424</v>
      </c>
      <c r="L38" s="253">
        <v>3</v>
      </c>
      <c r="M38" s="253">
        <v>10</v>
      </c>
      <c r="N38" s="254" t="s">
        <v>411</v>
      </c>
      <c r="O38" s="255">
        <f t="shared" si="5"/>
        <v>102000</v>
      </c>
      <c r="P38" s="255">
        <f t="shared" si="5"/>
        <v>113600</v>
      </c>
      <c r="Q38" s="256">
        <f t="shared" si="5"/>
        <v>27000</v>
      </c>
    </row>
    <row r="39" spans="2:17" ht="27.75" customHeight="1">
      <c r="B39" s="295" t="s">
        <v>414</v>
      </c>
      <c r="C39" s="295"/>
      <c r="D39" s="295"/>
      <c r="E39" s="295"/>
      <c r="F39" s="295"/>
      <c r="G39" s="295"/>
      <c r="H39" s="295"/>
      <c r="I39" s="295"/>
      <c r="J39" s="295"/>
      <c r="K39" s="252" t="s">
        <v>424</v>
      </c>
      <c r="L39" s="253">
        <v>3</v>
      </c>
      <c r="M39" s="253">
        <v>10</v>
      </c>
      <c r="N39" s="254" t="s">
        <v>415</v>
      </c>
      <c r="O39" s="255">
        <f>'[3]Приложение 8'!H70</f>
        <v>102000</v>
      </c>
      <c r="P39" s="255">
        <f>'[3]Приложение 8'!I70</f>
        <v>113600</v>
      </c>
      <c r="Q39" s="256">
        <f>'[3]Приложение 8'!J70</f>
        <v>27000</v>
      </c>
    </row>
    <row r="40" spans="2:17" ht="41.25" customHeight="1">
      <c r="B40" s="251"/>
      <c r="C40" s="293" t="s">
        <v>74</v>
      </c>
      <c r="D40" s="293"/>
      <c r="E40" s="293"/>
      <c r="F40" s="293"/>
      <c r="G40" s="293"/>
      <c r="H40" s="293"/>
      <c r="I40" s="293"/>
      <c r="J40" s="293"/>
      <c r="K40" s="252" t="s">
        <v>426</v>
      </c>
      <c r="L40" s="253">
        <v>0</v>
      </c>
      <c r="M40" s="253">
        <v>0</v>
      </c>
      <c r="N40" s="254">
        <v>0</v>
      </c>
      <c r="O40" s="255">
        <f t="shared" ref="O40:Q43" si="6">O41</f>
        <v>376714.82999999996</v>
      </c>
      <c r="P40" s="255">
        <f t="shared" si="6"/>
        <v>304000</v>
      </c>
      <c r="Q40" s="256">
        <f t="shared" si="6"/>
        <v>316000</v>
      </c>
    </row>
    <row r="41" spans="2:17" ht="33.75" customHeight="1">
      <c r="B41" s="294" t="s">
        <v>427</v>
      </c>
      <c r="C41" s="294"/>
      <c r="D41" s="294"/>
      <c r="E41" s="294"/>
      <c r="F41" s="294"/>
      <c r="G41" s="294"/>
      <c r="H41" s="294"/>
      <c r="I41" s="294"/>
      <c r="J41" s="294"/>
      <c r="K41" s="252" t="s">
        <v>428</v>
      </c>
      <c r="L41" s="253">
        <v>0</v>
      </c>
      <c r="M41" s="253">
        <v>0</v>
      </c>
      <c r="N41" s="254" t="s">
        <v>411</v>
      </c>
      <c r="O41" s="255">
        <f t="shared" si="6"/>
        <v>376714.82999999996</v>
      </c>
      <c r="P41" s="255">
        <f t="shared" si="6"/>
        <v>304000</v>
      </c>
      <c r="Q41" s="256">
        <f t="shared" si="6"/>
        <v>316000</v>
      </c>
    </row>
    <row r="42" spans="2:17" ht="18" customHeight="1">
      <c r="B42" s="295" t="s">
        <v>73</v>
      </c>
      <c r="C42" s="295"/>
      <c r="D42" s="295"/>
      <c r="E42" s="295"/>
      <c r="F42" s="295"/>
      <c r="G42" s="295"/>
      <c r="H42" s="295"/>
      <c r="I42" s="295"/>
      <c r="J42" s="295"/>
      <c r="K42" s="252" t="s">
        <v>428</v>
      </c>
      <c r="L42" s="253">
        <v>4</v>
      </c>
      <c r="M42" s="253">
        <v>0</v>
      </c>
      <c r="N42" s="254" t="s">
        <v>411</v>
      </c>
      <c r="O42" s="255">
        <f t="shared" si="6"/>
        <v>376714.82999999996</v>
      </c>
      <c r="P42" s="255">
        <f t="shared" si="6"/>
        <v>304000</v>
      </c>
      <c r="Q42" s="256">
        <f t="shared" si="6"/>
        <v>316000</v>
      </c>
    </row>
    <row r="43" spans="2:17" ht="21.75" customHeight="1">
      <c r="B43" s="295" t="s">
        <v>45</v>
      </c>
      <c r="C43" s="295"/>
      <c r="D43" s="295"/>
      <c r="E43" s="295"/>
      <c r="F43" s="295"/>
      <c r="G43" s="295"/>
      <c r="H43" s="295"/>
      <c r="I43" s="295"/>
      <c r="J43" s="295"/>
      <c r="K43" s="252" t="s">
        <v>428</v>
      </c>
      <c r="L43" s="253">
        <v>4</v>
      </c>
      <c r="M43" s="253">
        <v>9</v>
      </c>
      <c r="N43" s="254" t="s">
        <v>411</v>
      </c>
      <c r="O43" s="255">
        <f t="shared" si="6"/>
        <v>376714.82999999996</v>
      </c>
      <c r="P43" s="255">
        <f t="shared" si="6"/>
        <v>304000</v>
      </c>
      <c r="Q43" s="256">
        <f t="shared" si="6"/>
        <v>316000</v>
      </c>
    </row>
    <row r="44" spans="2:17" ht="32.25" customHeight="1" thickBot="1">
      <c r="B44" s="296" t="s">
        <v>414</v>
      </c>
      <c r="C44" s="296"/>
      <c r="D44" s="296"/>
      <c r="E44" s="296"/>
      <c r="F44" s="296"/>
      <c r="G44" s="296"/>
      <c r="H44" s="296"/>
      <c r="I44" s="296"/>
      <c r="J44" s="296"/>
      <c r="K44" s="257" t="s">
        <v>428</v>
      </c>
      <c r="L44" s="258">
        <v>4</v>
      </c>
      <c r="M44" s="258">
        <v>9</v>
      </c>
      <c r="N44" s="259" t="s">
        <v>415</v>
      </c>
      <c r="O44" s="260">
        <f>'Приложение 8'!H79</f>
        <v>376714.82999999996</v>
      </c>
      <c r="P44" s="260">
        <f>'[3]Приложение 8'!I79</f>
        <v>304000</v>
      </c>
      <c r="Q44" s="261">
        <f>'[3]Приложение 8'!J79</f>
        <v>316000</v>
      </c>
    </row>
    <row r="45" spans="2:17" ht="35.25" customHeight="1">
      <c r="B45" s="262"/>
      <c r="C45" s="297" t="s">
        <v>96</v>
      </c>
      <c r="D45" s="297"/>
      <c r="E45" s="297"/>
      <c r="F45" s="297"/>
      <c r="G45" s="297"/>
      <c r="H45" s="297"/>
      <c r="I45" s="297"/>
      <c r="J45" s="297"/>
      <c r="K45" s="263" t="s">
        <v>429</v>
      </c>
      <c r="L45" s="264">
        <v>0</v>
      </c>
      <c r="M45" s="264">
        <v>0</v>
      </c>
      <c r="N45" s="265">
        <v>0</v>
      </c>
      <c r="O45" s="266">
        <f>O46+O50</f>
        <v>1118118</v>
      </c>
      <c r="P45" s="266">
        <f t="shared" ref="P45:Q48" si="7">P46</f>
        <v>228168</v>
      </c>
      <c r="Q45" s="267">
        <f t="shared" si="7"/>
        <v>228168</v>
      </c>
    </row>
    <row r="46" spans="2:17" ht="34.5" customHeight="1">
      <c r="B46" s="294" t="s">
        <v>77</v>
      </c>
      <c r="C46" s="294"/>
      <c r="D46" s="294"/>
      <c r="E46" s="294"/>
      <c r="F46" s="294"/>
      <c r="G46" s="294"/>
      <c r="H46" s="294"/>
      <c r="I46" s="294"/>
      <c r="J46" s="294"/>
      <c r="K46" s="252" t="s">
        <v>430</v>
      </c>
      <c r="L46" s="253">
        <v>0</v>
      </c>
      <c r="M46" s="253">
        <v>0</v>
      </c>
      <c r="N46" s="254" t="s">
        <v>411</v>
      </c>
      <c r="O46" s="255">
        <f>O47</f>
        <v>245763</v>
      </c>
      <c r="P46" s="255">
        <f t="shared" si="7"/>
        <v>228168</v>
      </c>
      <c r="Q46" s="256">
        <f t="shared" si="7"/>
        <v>228168</v>
      </c>
    </row>
    <row r="47" spans="2:17" ht="20.25" customHeight="1">
      <c r="B47" s="295" t="s">
        <v>75</v>
      </c>
      <c r="C47" s="295"/>
      <c r="D47" s="295"/>
      <c r="E47" s="295"/>
      <c r="F47" s="295"/>
      <c r="G47" s="295"/>
      <c r="H47" s="295"/>
      <c r="I47" s="295"/>
      <c r="J47" s="295"/>
      <c r="K47" s="252" t="s">
        <v>430</v>
      </c>
      <c r="L47" s="253">
        <v>5</v>
      </c>
      <c r="M47" s="253">
        <v>0</v>
      </c>
      <c r="N47" s="254" t="s">
        <v>411</v>
      </c>
      <c r="O47" s="255">
        <f>O48</f>
        <v>245763</v>
      </c>
      <c r="P47" s="255">
        <f t="shared" si="7"/>
        <v>228168</v>
      </c>
      <c r="Q47" s="256">
        <f t="shared" si="7"/>
        <v>228168</v>
      </c>
    </row>
    <row r="48" spans="2:17" ht="25.5" customHeight="1">
      <c r="B48" s="295" t="s">
        <v>47</v>
      </c>
      <c r="C48" s="295"/>
      <c r="D48" s="295"/>
      <c r="E48" s="295"/>
      <c r="F48" s="295"/>
      <c r="G48" s="295"/>
      <c r="H48" s="295"/>
      <c r="I48" s="295"/>
      <c r="J48" s="295"/>
      <c r="K48" s="252" t="s">
        <v>430</v>
      </c>
      <c r="L48" s="253">
        <v>5</v>
      </c>
      <c r="M48" s="253">
        <v>3</v>
      </c>
      <c r="N48" s="254" t="s">
        <v>411</v>
      </c>
      <c r="O48" s="255">
        <f>O49</f>
        <v>245763</v>
      </c>
      <c r="P48" s="255">
        <f t="shared" si="7"/>
        <v>228168</v>
      </c>
      <c r="Q48" s="256">
        <f t="shared" si="7"/>
        <v>228168</v>
      </c>
    </row>
    <row r="49" spans="2:17" ht="33" customHeight="1">
      <c r="B49" s="295" t="s">
        <v>414</v>
      </c>
      <c r="C49" s="295"/>
      <c r="D49" s="295"/>
      <c r="E49" s="295"/>
      <c r="F49" s="295"/>
      <c r="G49" s="295"/>
      <c r="H49" s="295"/>
      <c r="I49" s="295"/>
      <c r="J49" s="295"/>
      <c r="K49" s="252" t="s">
        <v>430</v>
      </c>
      <c r="L49" s="253">
        <v>5</v>
      </c>
      <c r="M49" s="253">
        <v>3</v>
      </c>
      <c r="N49" s="254" t="s">
        <v>415</v>
      </c>
      <c r="O49" s="255">
        <f>'Приложение 8'!H89</f>
        <v>245763</v>
      </c>
      <c r="P49" s="255">
        <f>'[3]Приложение 8'!I86</f>
        <v>228168</v>
      </c>
      <c r="Q49" s="256">
        <f>'[3]Приложение 8'!J87</f>
        <v>228168</v>
      </c>
    </row>
    <row r="50" spans="2:17" ht="61.5" customHeight="1">
      <c r="B50" s="268"/>
      <c r="C50" s="269"/>
      <c r="D50" s="293" t="s">
        <v>431</v>
      </c>
      <c r="E50" s="293"/>
      <c r="F50" s="293"/>
      <c r="G50" s="293"/>
      <c r="H50" s="293"/>
      <c r="I50" s="293"/>
      <c r="J50" s="293"/>
      <c r="K50" s="252" t="s">
        <v>432</v>
      </c>
      <c r="L50" s="253">
        <v>0</v>
      </c>
      <c r="M50" s="253">
        <v>0</v>
      </c>
      <c r="N50" s="254">
        <v>0</v>
      </c>
      <c r="O50" s="255">
        <f>O51</f>
        <v>872355</v>
      </c>
      <c r="P50" s="255">
        <v>0</v>
      </c>
      <c r="Q50" s="256">
        <v>0</v>
      </c>
    </row>
    <row r="51" spans="2:17" ht="48" customHeight="1">
      <c r="B51" s="294" t="s">
        <v>431</v>
      </c>
      <c r="C51" s="294"/>
      <c r="D51" s="294"/>
      <c r="E51" s="294"/>
      <c r="F51" s="294"/>
      <c r="G51" s="294"/>
      <c r="H51" s="294"/>
      <c r="I51" s="294"/>
      <c r="J51" s="294"/>
      <c r="K51" s="252" t="s">
        <v>358</v>
      </c>
      <c r="L51" s="253">
        <v>0</v>
      </c>
      <c r="M51" s="253">
        <v>0</v>
      </c>
      <c r="N51" s="254" t="s">
        <v>411</v>
      </c>
      <c r="O51" s="255">
        <f>O52</f>
        <v>872355</v>
      </c>
      <c r="P51" s="255">
        <v>0</v>
      </c>
      <c r="Q51" s="256">
        <v>0</v>
      </c>
    </row>
    <row r="52" spans="2:17" ht="30.75" customHeight="1">
      <c r="B52" s="295" t="s">
        <v>75</v>
      </c>
      <c r="C52" s="295"/>
      <c r="D52" s="295"/>
      <c r="E52" s="295"/>
      <c r="F52" s="295"/>
      <c r="G52" s="295"/>
      <c r="H52" s="295"/>
      <c r="I52" s="295"/>
      <c r="J52" s="295"/>
      <c r="K52" s="252" t="s">
        <v>358</v>
      </c>
      <c r="L52" s="253">
        <v>5</v>
      </c>
      <c r="M52" s="253">
        <v>0</v>
      </c>
      <c r="N52" s="254" t="s">
        <v>411</v>
      </c>
      <c r="O52" s="255">
        <f>O53</f>
        <v>872355</v>
      </c>
      <c r="P52" s="255">
        <v>0</v>
      </c>
      <c r="Q52" s="256">
        <v>0</v>
      </c>
    </row>
    <row r="53" spans="2:17" ht="24" customHeight="1">
      <c r="B53" s="295" t="s">
        <v>47</v>
      </c>
      <c r="C53" s="295"/>
      <c r="D53" s="295"/>
      <c r="E53" s="295"/>
      <c r="F53" s="295"/>
      <c r="G53" s="295"/>
      <c r="H53" s="295"/>
      <c r="I53" s="295"/>
      <c r="J53" s="295"/>
      <c r="K53" s="252" t="s">
        <v>358</v>
      </c>
      <c r="L53" s="253">
        <v>5</v>
      </c>
      <c r="M53" s="253">
        <v>3</v>
      </c>
      <c r="N53" s="254" t="s">
        <v>411</v>
      </c>
      <c r="O53" s="255">
        <f>O54</f>
        <v>872355</v>
      </c>
      <c r="P53" s="255">
        <v>0</v>
      </c>
      <c r="Q53" s="256">
        <v>0</v>
      </c>
    </row>
    <row r="54" spans="2:17" ht="30" customHeight="1">
      <c r="B54" s="295" t="s">
        <v>414</v>
      </c>
      <c r="C54" s="295"/>
      <c r="D54" s="295"/>
      <c r="E54" s="295"/>
      <c r="F54" s="295"/>
      <c r="G54" s="295"/>
      <c r="H54" s="295"/>
      <c r="I54" s="295"/>
      <c r="J54" s="295"/>
      <c r="K54" s="252" t="s">
        <v>358</v>
      </c>
      <c r="L54" s="253">
        <v>5</v>
      </c>
      <c r="M54" s="253">
        <v>3</v>
      </c>
      <c r="N54" s="254" t="s">
        <v>415</v>
      </c>
      <c r="O54" s="255">
        <f>'[3]Приложение 8'!H91</f>
        <v>872355</v>
      </c>
      <c r="P54" s="255">
        <v>0</v>
      </c>
      <c r="Q54" s="256">
        <v>0</v>
      </c>
    </row>
    <row r="55" spans="2:17" ht="31.5" customHeight="1">
      <c r="B55" s="251"/>
      <c r="C55" s="293" t="s">
        <v>79</v>
      </c>
      <c r="D55" s="293"/>
      <c r="E55" s="293"/>
      <c r="F55" s="293"/>
      <c r="G55" s="293"/>
      <c r="H55" s="293"/>
      <c r="I55" s="293"/>
      <c r="J55" s="293"/>
      <c r="K55" s="252" t="s">
        <v>433</v>
      </c>
      <c r="L55" s="253">
        <v>0</v>
      </c>
      <c r="M55" s="253">
        <v>0</v>
      </c>
      <c r="N55" s="254">
        <v>0</v>
      </c>
      <c r="O55" s="255">
        <f>O56+O64+O63+O68</f>
        <v>1990132.95</v>
      </c>
      <c r="P55" s="255">
        <f>P56+P64+P68</f>
        <v>1369600</v>
      </c>
      <c r="Q55" s="256">
        <f>Q56+Q64+Q68</f>
        <v>1374300</v>
      </c>
    </row>
    <row r="56" spans="2:17" ht="46.5" customHeight="1">
      <c r="B56" s="294" t="s">
        <v>434</v>
      </c>
      <c r="C56" s="294"/>
      <c r="D56" s="294"/>
      <c r="E56" s="294"/>
      <c r="F56" s="294"/>
      <c r="G56" s="294"/>
      <c r="H56" s="294"/>
      <c r="I56" s="294"/>
      <c r="J56" s="294"/>
      <c r="K56" s="252" t="s">
        <v>435</v>
      </c>
      <c r="L56" s="253">
        <v>0</v>
      </c>
      <c r="M56" s="253">
        <v>0</v>
      </c>
      <c r="N56" s="254" t="s">
        <v>411</v>
      </c>
      <c r="O56" s="255">
        <f t="shared" ref="O56:Q58" si="8">O57</f>
        <v>1040000</v>
      </c>
      <c r="P56" s="255">
        <f t="shared" si="8"/>
        <v>1164600</v>
      </c>
      <c r="Q56" s="256">
        <f t="shared" si="8"/>
        <v>1164600</v>
      </c>
    </row>
    <row r="57" spans="2:17" ht="24" customHeight="1">
      <c r="B57" s="295" t="s">
        <v>78</v>
      </c>
      <c r="C57" s="295"/>
      <c r="D57" s="295"/>
      <c r="E57" s="295"/>
      <c r="F57" s="295"/>
      <c r="G57" s="295"/>
      <c r="H57" s="295"/>
      <c r="I57" s="295"/>
      <c r="J57" s="295"/>
      <c r="K57" s="252" t="s">
        <v>435</v>
      </c>
      <c r="L57" s="253">
        <v>8</v>
      </c>
      <c r="M57" s="253">
        <v>0</v>
      </c>
      <c r="N57" s="254" t="s">
        <v>411</v>
      </c>
      <c r="O57" s="255">
        <f t="shared" si="8"/>
        <v>1040000</v>
      </c>
      <c r="P57" s="255">
        <f t="shared" si="8"/>
        <v>1164600</v>
      </c>
      <c r="Q57" s="256">
        <f t="shared" si="8"/>
        <v>1164600</v>
      </c>
    </row>
    <row r="58" spans="2:17" ht="21.75" customHeight="1">
      <c r="B58" s="295" t="s">
        <v>48</v>
      </c>
      <c r="C58" s="295"/>
      <c r="D58" s="295"/>
      <c r="E58" s="295"/>
      <c r="F58" s="295"/>
      <c r="G58" s="295"/>
      <c r="H58" s="295"/>
      <c r="I58" s="295"/>
      <c r="J58" s="295"/>
      <c r="K58" s="252" t="s">
        <v>435</v>
      </c>
      <c r="L58" s="253">
        <v>8</v>
      </c>
      <c r="M58" s="253">
        <v>1</v>
      </c>
      <c r="N58" s="254" t="s">
        <v>411</v>
      </c>
      <c r="O58" s="255">
        <f t="shared" si="8"/>
        <v>1040000</v>
      </c>
      <c r="P58" s="255">
        <f t="shared" si="8"/>
        <v>1164600</v>
      </c>
      <c r="Q58" s="256">
        <f t="shared" si="8"/>
        <v>1164600</v>
      </c>
    </row>
    <row r="59" spans="2:17" ht="21" customHeight="1">
      <c r="B59" s="295" t="s">
        <v>64</v>
      </c>
      <c r="C59" s="295"/>
      <c r="D59" s="295"/>
      <c r="E59" s="295"/>
      <c r="F59" s="295"/>
      <c r="G59" s="295"/>
      <c r="H59" s="295"/>
      <c r="I59" s="295"/>
      <c r="J59" s="295"/>
      <c r="K59" s="252" t="s">
        <v>435</v>
      </c>
      <c r="L59" s="253">
        <v>8</v>
      </c>
      <c r="M59" s="253">
        <v>1</v>
      </c>
      <c r="N59" s="254" t="s">
        <v>416</v>
      </c>
      <c r="O59" s="255">
        <f>'Приложение 8'!H108</f>
        <v>1040000</v>
      </c>
      <c r="P59" s="255">
        <f>'[3]Приложение 8'!I102</f>
        <v>1164600</v>
      </c>
      <c r="Q59" s="256">
        <f>'[3]Приложение 8'!J102</f>
        <v>1164600</v>
      </c>
    </row>
    <row r="60" spans="2:17" ht="46.5" customHeight="1">
      <c r="B60" s="294" t="s">
        <v>434</v>
      </c>
      <c r="C60" s="294"/>
      <c r="D60" s="294"/>
      <c r="E60" s="294"/>
      <c r="F60" s="294"/>
      <c r="G60" s="294"/>
      <c r="H60" s="294"/>
      <c r="I60" s="294"/>
      <c r="J60" s="294"/>
      <c r="K60" s="252">
        <f>K61</f>
        <v>6960097030</v>
      </c>
      <c r="L60" s="253">
        <v>0</v>
      </c>
      <c r="M60" s="253">
        <v>0</v>
      </c>
      <c r="N60" s="254" t="s">
        <v>411</v>
      </c>
      <c r="O60" s="255">
        <f t="shared" ref="O60:Q62" si="9">O61</f>
        <v>144600</v>
      </c>
      <c r="P60" s="255">
        <f t="shared" si="9"/>
        <v>0</v>
      </c>
      <c r="Q60" s="256">
        <f t="shared" si="9"/>
        <v>0</v>
      </c>
    </row>
    <row r="61" spans="2:17" ht="24" customHeight="1">
      <c r="B61" s="295" t="s">
        <v>78</v>
      </c>
      <c r="C61" s="295"/>
      <c r="D61" s="295"/>
      <c r="E61" s="295"/>
      <c r="F61" s="295"/>
      <c r="G61" s="295"/>
      <c r="H61" s="295"/>
      <c r="I61" s="295"/>
      <c r="J61" s="295"/>
      <c r="K61" s="252">
        <f>K62</f>
        <v>6960097030</v>
      </c>
      <c r="L61" s="253">
        <v>8</v>
      </c>
      <c r="M61" s="253">
        <v>0</v>
      </c>
      <c r="N61" s="254" t="s">
        <v>411</v>
      </c>
      <c r="O61" s="255">
        <f t="shared" si="9"/>
        <v>144600</v>
      </c>
      <c r="P61" s="255">
        <f t="shared" si="9"/>
        <v>0</v>
      </c>
      <c r="Q61" s="256">
        <f t="shared" si="9"/>
        <v>0</v>
      </c>
    </row>
    <row r="62" spans="2:17" ht="21.75" customHeight="1">
      <c r="B62" s="295" t="s">
        <v>444</v>
      </c>
      <c r="C62" s="295"/>
      <c r="D62" s="295"/>
      <c r="E62" s="295"/>
      <c r="F62" s="295"/>
      <c r="G62" s="295"/>
      <c r="H62" s="295"/>
      <c r="I62" s="295"/>
      <c r="J62" s="295"/>
      <c r="K62" s="252">
        <f>K63</f>
        <v>6960097030</v>
      </c>
      <c r="L62" s="253">
        <v>8</v>
      </c>
      <c r="M62" s="253">
        <v>1</v>
      </c>
      <c r="N62" s="254" t="s">
        <v>411</v>
      </c>
      <c r="O62" s="255">
        <f t="shared" si="9"/>
        <v>144600</v>
      </c>
      <c r="P62" s="255">
        <f t="shared" si="9"/>
        <v>0</v>
      </c>
      <c r="Q62" s="256">
        <f t="shared" si="9"/>
        <v>0</v>
      </c>
    </row>
    <row r="63" spans="2:17" ht="21" customHeight="1">
      <c r="B63" s="295" t="s">
        <v>64</v>
      </c>
      <c r="C63" s="295"/>
      <c r="D63" s="295"/>
      <c r="E63" s="295"/>
      <c r="F63" s="295"/>
      <c r="G63" s="295"/>
      <c r="H63" s="295"/>
      <c r="I63" s="295"/>
      <c r="J63" s="295"/>
      <c r="K63" s="252">
        <v>6960097030</v>
      </c>
      <c r="L63" s="253">
        <v>8</v>
      </c>
      <c r="M63" s="253">
        <v>1</v>
      </c>
      <c r="N63" s="254" t="s">
        <v>416</v>
      </c>
      <c r="O63" s="255">
        <f>'Приложение 8'!H111</f>
        <v>144600</v>
      </c>
      <c r="P63" s="255">
        <f>'[3]Приложение 8'!I106</f>
        <v>0</v>
      </c>
      <c r="Q63" s="256">
        <f>'[3]Приложение 8'!J106</f>
        <v>0</v>
      </c>
    </row>
    <row r="64" spans="2:17" ht="26.25" customHeight="1">
      <c r="B64" s="294" t="s">
        <v>402</v>
      </c>
      <c r="C64" s="294"/>
      <c r="D64" s="294"/>
      <c r="E64" s="294"/>
      <c r="F64" s="294"/>
      <c r="G64" s="294"/>
      <c r="H64" s="294"/>
      <c r="I64" s="294"/>
      <c r="J64" s="294"/>
      <c r="K64" s="252">
        <v>6960095110</v>
      </c>
      <c r="L64" s="253">
        <v>0</v>
      </c>
      <c r="M64" s="253">
        <v>0</v>
      </c>
      <c r="N64" s="254" t="s">
        <v>411</v>
      </c>
      <c r="O64" s="255">
        <f t="shared" ref="O64:Q66" si="10">O65</f>
        <v>100000</v>
      </c>
      <c r="P64" s="255">
        <f t="shared" si="10"/>
        <v>0</v>
      </c>
      <c r="Q64" s="256">
        <f t="shared" si="10"/>
        <v>0</v>
      </c>
    </row>
    <row r="65" spans="2:17" ht="18" customHeight="1">
      <c r="B65" s="295" t="s">
        <v>78</v>
      </c>
      <c r="C65" s="295"/>
      <c r="D65" s="295"/>
      <c r="E65" s="295"/>
      <c r="F65" s="295"/>
      <c r="G65" s="295"/>
      <c r="H65" s="295"/>
      <c r="I65" s="295"/>
      <c r="J65" s="295"/>
      <c r="K65" s="252">
        <v>6960095110</v>
      </c>
      <c r="L65" s="253">
        <v>8</v>
      </c>
      <c r="M65" s="253">
        <v>0</v>
      </c>
      <c r="N65" s="254" t="s">
        <v>411</v>
      </c>
      <c r="O65" s="255">
        <f t="shared" si="10"/>
        <v>100000</v>
      </c>
      <c r="P65" s="255">
        <f t="shared" si="10"/>
        <v>0</v>
      </c>
      <c r="Q65" s="256">
        <f t="shared" si="10"/>
        <v>0</v>
      </c>
    </row>
    <row r="66" spans="2:17" ht="19.5" customHeight="1">
      <c r="B66" s="295" t="s">
        <v>48</v>
      </c>
      <c r="C66" s="295"/>
      <c r="D66" s="295"/>
      <c r="E66" s="295"/>
      <c r="F66" s="295"/>
      <c r="G66" s="295"/>
      <c r="H66" s="295"/>
      <c r="I66" s="295"/>
      <c r="J66" s="295"/>
      <c r="K66" s="252">
        <v>6960095110</v>
      </c>
      <c r="L66" s="253">
        <v>8</v>
      </c>
      <c r="M66" s="253">
        <v>1</v>
      </c>
      <c r="N66" s="254" t="s">
        <v>411</v>
      </c>
      <c r="O66" s="255">
        <f t="shared" si="10"/>
        <v>100000</v>
      </c>
      <c r="P66" s="255">
        <f t="shared" si="10"/>
        <v>0</v>
      </c>
      <c r="Q66" s="256">
        <f t="shared" si="10"/>
        <v>0</v>
      </c>
    </row>
    <row r="67" spans="2:17" ht="33" customHeight="1">
      <c r="B67" s="295" t="s">
        <v>414</v>
      </c>
      <c r="C67" s="295"/>
      <c r="D67" s="295"/>
      <c r="E67" s="295"/>
      <c r="F67" s="295"/>
      <c r="G67" s="295"/>
      <c r="H67" s="295"/>
      <c r="I67" s="295"/>
      <c r="J67" s="295"/>
      <c r="K67" s="252">
        <v>6960095110</v>
      </c>
      <c r="L67" s="253">
        <v>8</v>
      </c>
      <c r="M67" s="253">
        <v>1</v>
      </c>
      <c r="N67" s="254" t="s">
        <v>415</v>
      </c>
      <c r="O67" s="255">
        <f>'Приложение 8'!H99</f>
        <v>100000</v>
      </c>
      <c r="P67" s="255">
        <v>0</v>
      </c>
      <c r="Q67" s="256">
        <v>0</v>
      </c>
    </row>
    <row r="68" spans="2:17" ht="26.25" customHeight="1">
      <c r="B68" s="294" t="s">
        <v>80</v>
      </c>
      <c r="C68" s="294"/>
      <c r="D68" s="294"/>
      <c r="E68" s="294"/>
      <c r="F68" s="294"/>
      <c r="G68" s="294"/>
      <c r="H68" s="294"/>
      <c r="I68" s="294"/>
      <c r="J68" s="294"/>
      <c r="K68" s="252" t="s">
        <v>436</v>
      </c>
      <c r="L68" s="253">
        <v>0</v>
      </c>
      <c r="M68" s="253">
        <v>0</v>
      </c>
      <c r="N68" s="254" t="s">
        <v>411</v>
      </c>
      <c r="O68" s="255">
        <f t="shared" ref="O68:Q70" si="11">O69</f>
        <v>705532.95</v>
      </c>
      <c r="P68" s="255">
        <f t="shared" si="11"/>
        <v>205000</v>
      </c>
      <c r="Q68" s="256">
        <f t="shared" si="11"/>
        <v>209700</v>
      </c>
    </row>
    <row r="69" spans="2:17" ht="18" customHeight="1">
      <c r="B69" s="295" t="s">
        <v>78</v>
      </c>
      <c r="C69" s="295"/>
      <c r="D69" s="295"/>
      <c r="E69" s="295"/>
      <c r="F69" s="295"/>
      <c r="G69" s="295"/>
      <c r="H69" s="295"/>
      <c r="I69" s="295"/>
      <c r="J69" s="295"/>
      <c r="K69" s="252" t="s">
        <v>436</v>
      </c>
      <c r="L69" s="253">
        <v>8</v>
      </c>
      <c r="M69" s="253">
        <v>0</v>
      </c>
      <c r="N69" s="254" t="s">
        <v>411</v>
      </c>
      <c r="O69" s="255">
        <f t="shared" si="11"/>
        <v>705532.95</v>
      </c>
      <c r="P69" s="255">
        <f t="shared" si="11"/>
        <v>205000</v>
      </c>
      <c r="Q69" s="256">
        <f t="shared" si="11"/>
        <v>209700</v>
      </c>
    </row>
    <row r="70" spans="2:17" ht="19.5" customHeight="1">
      <c r="B70" s="295" t="s">
        <v>48</v>
      </c>
      <c r="C70" s="295"/>
      <c r="D70" s="295"/>
      <c r="E70" s="295"/>
      <c r="F70" s="295"/>
      <c r="G70" s="295"/>
      <c r="H70" s="295"/>
      <c r="I70" s="295"/>
      <c r="J70" s="295"/>
      <c r="K70" s="252" t="s">
        <v>436</v>
      </c>
      <c r="L70" s="253">
        <v>8</v>
      </c>
      <c r="M70" s="253">
        <v>1</v>
      </c>
      <c r="N70" s="254" t="s">
        <v>411</v>
      </c>
      <c r="O70" s="255">
        <f t="shared" si="11"/>
        <v>705532.95</v>
      </c>
      <c r="P70" s="255">
        <f t="shared" si="11"/>
        <v>205000</v>
      </c>
      <c r="Q70" s="256">
        <f t="shared" si="11"/>
        <v>209700</v>
      </c>
    </row>
    <row r="71" spans="2:17" ht="33" customHeight="1">
      <c r="B71" s="295" t="s">
        <v>414</v>
      </c>
      <c r="C71" s="295"/>
      <c r="D71" s="295"/>
      <c r="E71" s="295"/>
      <c r="F71" s="295"/>
      <c r="G71" s="295"/>
      <c r="H71" s="295"/>
      <c r="I71" s="295"/>
      <c r="J71" s="295"/>
      <c r="K71" s="252" t="s">
        <v>436</v>
      </c>
      <c r="L71" s="253">
        <v>8</v>
      </c>
      <c r="M71" s="253">
        <v>1</v>
      </c>
      <c r="N71" s="254" t="s">
        <v>415</v>
      </c>
      <c r="O71" s="255">
        <f>'Приложение 8'!H103</f>
        <v>705532.95</v>
      </c>
      <c r="P71" s="255">
        <f>'Приложение 8'!I104</f>
        <v>205000</v>
      </c>
      <c r="Q71" s="256">
        <f>'Приложение 8'!J104</f>
        <v>209700</v>
      </c>
    </row>
    <row r="72" spans="2:17" ht="27" customHeight="1">
      <c r="B72" s="294" t="s">
        <v>437</v>
      </c>
      <c r="C72" s="294"/>
      <c r="D72" s="294"/>
      <c r="E72" s="294"/>
      <c r="F72" s="294"/>
      <c r="G72" s="294"/>
      <c r="H72" s="294"/>
      <c r="I72" s="294"/>
      <c r="J72" s="294"/>
      <c r="K72" s="252" t="s">
        <v>438</v>
      </c>
      <c r="L72" s="253">
        <v>0</v>
      </c>
      <c r="M72" s="253">
        <v>0</v>
      </c>
      <c r="N72" s="254">
        <v>0</v>
      </c>
      <c r="O72" s="255">
        <f>O73+O77</f>
        <v>91132.5</v>
      </c>
      <c r="P72" s="255">
        <f>P73+P77</f>
        <v>90773</v>
      </c>
      <c r="Q72" s="256">
        <f>Q73+Q77</f>
        <v>90773</v>
      </c>
    </row>
    <row r="73" spans="2:17" ht="31.5" customHeight="1">
      <c r="B73" s="294" t="s">
        <v>332</v>
      </c>
      <c r="C73" s="294"/>
      <c r="D73" s="294"/>
      <c r="E73" s="294"/>
      <c r="F73" s="294"/>
      <c r="G73" s="294"/>
      <c r="H73" s="294"/>
      <c r="I73" s="294"/>
      <c r="J73" s="294"/>
      <c r="K73" s="252" t="s">
        <v>439</v>
      </c>
      <c r="L73" s="253">
        <v>0</v>
      </c>
      <c r="M73" s="253">
        <v>0</v>
      </c>
      <c r="N73" s="254" t="s">
        <v>411</v>
      </c>
      <c r="O73" s="255">
        <f t="shared" ref="O73:Q75" si="12">O74</f>
        <v>90000</v>
      </c>
      <c r="P73" s="255">
        <f t="shared" si="12"/>
        <v>90000</v>
      </c>
      <c r="Q73" s="256">
        <f t="shared" si="12"/>
        <v>90000</v>
      </c>
    </row>
    <row r="74" spans="2:17" ht="19.5" customHeight="1">
      <c r="B74" s="295" t="s">
        <v>56</v>
      </c>
      <c r="C74" s="295"/>
      <c r="D74" s="295"/>
      <c r="E74" s="295"/>
      <c r="F74" s="295"/>
      <c r="G74" s="295"/>
      <c r="H74" s="295"/>
      <c r="I74" s="295"/>
      <c r="J74" s="295"/>
      <c r="K74" s="252" t="s">
        <v>439</v>
      </c>
      <c r="L74" s="253">
        <v>1</v>
      </c>
      <c r="M74" s="253">
        <v>0</v>
      </c>
      <c r="N74" s="254" t="s">
        <v>411</v>
      </c>
      <c r="O74" s="255">
        <f t="shared" si="12"/>
        <v>90000</v>
      </c>
      <c r="P74" s="255">
        <f t="shared" si="12"/>
        <v>90000</v>
      </c>
      <c r="Q74" s="256">
        <f t="shared" si="12"/>
        <v>90000</v>
      </c>
    </row>
    <row r="75" spans="2:17" ht="25.5" customHeight="1">
      <c r="B75" s="295" t="s">
        <v>343</v>
      </c>
      <c r="C75" s="295"/>
      <c r="D75" s="295"/>
      <c r="E75" s="295"/>
      <c r="F75" s="295"/>
      <c r="G75" s="295"/>
      <c r="H75" s="295"/>
      <c r="I75" s="295"/>
      <c r="J75" s="295"/>
      <c r="K75" s="252" t="s">
        <v>439</v>
      </c>
      <c r="L75" s="253">
        <v>1</v>
      </c>
      <c r="M75" s="253">
        <v>11</v>
      </c>
      <c r="N75" s="254" t="s">
        <v>411</v>
      </c>
      <c r="O75" s="255">
        <f t="shared" si="12"/>
        <v>90000</v>
      </c>
      <c r="P75" s="255">
        <f t="shared" si="12"/>
        <v>90000</v>
      </c>
      <c r="Q75" s="256">
        <f t="shared" si="12"/>
        <v>90000</v>
      </c>
    </row>
    <row r="76" spans="2:17" ht="20.25" customHeight="1">
      <c r="B76" s="295" t="s">
        <v>334</v>
      </c>
      <c r="C76" s="295"/>
      <c r="D76" s="295"/>
      <c r="E76" s="295"/>
      <c r="F76" s="295"/>
      <c r="G76" s="295"/>
      <c r="H76" s="295"/>
      <c r="I76" s="295"/>
      <c r="J76" s="295"/>
      <c r="K76" s="252" t="s">
        <v>439</v>
      </c>
      <c r="L76" s="253">
        <v>1</v>
      </c>
      <c r="M76" s="253">
        <v>11</v>
      </c>
      <c r="N76" s="254" t="s">
        <v>440</v>
      </c>
      <c r="O76" s="255">
        <f>'[3]Приложение 8'!H45</f>
        <v>90000</v>
      </c>
      <c r="P76" s="255">
        <f>'[3]Приложение 8'!I45</f>
        <v>90000</v>
      </c>
      <c r="Q76" s="256">
        <f>'[3]Приложение 8'!J45</f>
        <v>90000</v>
      </c>
    </row>
    <row r="77" spans="2:17" ht="25.5" customHeight="1">
      <c r="B77" s="294" t="s">
        <v>441</v>
      </c>
      <c r="C77" s="294"/>
      <c r="D77" s="294"/>
      <c r="E77" s="294"/>
      <c r="F77" s="294"/>
      <c r="G77" s="294"/>
      <c r="H77" s="294"/>
      <c r="I77" s="294"/>
      <c r="J77" s="294"/>
      <c r="K77" s="252" t="s">
        <v>442</v>
      </c>
      <c r="L77" s="253">
        <v>0</v>
      </c>
      <c r="M77" s="253">
        <v>0</v>
      </c>
      <c r="N77" s="254" t="s">
        <v>411</v>
      </c>
      <c r="O77" s="255">
        <f t="shared" ref="O77:Q79" si="13">O78</f>
        <v>1132.5</v>
      </c>
      <c r="P77" s="255">
        <f t="shared" si="13"/>
        <v>773</v>
      </c>
      <c r="Q77" s="256">
        <f t="shared" si="13"/>
        <v>773</v>
      </c>
    </row>
    <row r="78" spans="2:17" ht="13.5" customHeight="1">
      <c r="B78" s="295" t="s">
        <v>56</v>
      </c>
      <c r="C78" s="295"/>
      <c r="D78" s="295"/>
      <c r="E78" s="295"/>
      <c r="F78" s="295"/>
      <c r="G78" s="295"/>
      <c r="H78" s="295"/>
      <c r="I78" s="295"/>
      <c r="J78" s="295"/>
      <c r="K78" s="252" t="s">
        <v>442</v>
      </c>
      <c r="L78" s="253">
        <v>1</v>
      </c>
      <c r="M78" s="253">
        <v>0</v>
      </c>
      <c r="N78" s="254" t="s">
        <v>411</v>
      </c>
      <c r="O78" s="255">
        <f t="shared" si="13"/>
        <v>1132.5</v>
      </c>
      <c r="P78" s="255">
        <f t="shared" si="13"/>
        <v>773</v>
      </c>
      <c r="Q78" s="256">
        <f t="shared" si="13"/>
        <v>773</v>
      </c>
    </row>
    <row r="79" spans="2:17" ht="18.75" customHeight="1">
      <c r="B79" s="295" t="s">
        <v>120</v>
      </c>
      <c r="C79" s="295"/>
      <c r="D79" s="295"/>
      <c r="E79" s="295"/>
      <c r="F79" s="295"/>
      <c r="G79" s="295"/>
      <c r="H79" s="295"/>
      <c r="I79" s="295"/>
      <c r="J79" s="295"/>
      <c r="K79" s="252" t="s">
        <v>442</v>
      </c>
      <c r="L79" s="253">
        <v>1</v>
      </c>
      <c r="M79" s="253">
        <v>13</v>
      </c>
      <c r="N79" s="254" t="s">
        <v>411</v>
      </c>
      <c r="O79" s="255">
        <f t="shared" si="13"/>
        <v>1132.5</v>
      </c>
      <c r="P79" s="255">
        <f t="shared" si="13"/>
        <v>773</v>
      </c>
      <c r="Q79" s="256">
        <f t="shared" si="13"/>
        <v>773</v>
      </c>
    </row>
    <row r="80" spans="2:17" ht="29.25" customHeight="1" thickBot="1">
      <c r="B80" s="296" t="s">
        <v>92</v>
      </c>
      <c r="C80" s="296"/>
      <c r="D80" s="296"/>
      <c r="E80" s="296"/>
      <c r="F80" s="296"/>
      <c r="G80" s="296"/>
      <c r="H80" s="296"/>
      <c r="I80" s="296"/>
      <c r="J80" s="296"/>
      <c r="K80" s="257" t="s">
        <v>442</v>
      </c>
      <c r="L80" s="258">
        <v>1</v>
      </c>
      <c r="M80" s="258">
        <v>13</v>
      </c>
      <c r="N80" s="259" t="s">
        <v>443</v>
      </c>
      <c r="O80" s="260">
        <f>'Приложение 8'!H52</f>
        <v>1132.5</v>
      </c>
      <c r="P80" s="260">
        <f>'[3]Приложение 8'!I51</f>
        <v>773</v>
      </c>
      <c r="Q80" s="261">
        <f>'[3]Приложение 8'!J51</f>
        <v>773</v>
      </c>
    </row>
    <row r="81" spans="2:17" ht="29.25" customHeight="1" thickBot="1">
      <c r="B81" s="298" t="s">
        <v>98</v>
      </c>
      <c r="C81" s="296"/>
      <c r="D81" s="296"/>
      <c r="E81" s="296"/>
      <c r="F81" s="296"/>
      <c r="G81" s="296"/>
      <c r="H81" s="296"/>
      <c r="I81" s="296"/>
      <c r="J81" s="296"/>
      <c r="K81" s="257"/>
      <c r="L81" s="258"/>
      <c r="M81" s="258"/>
      <c r="N81" s="259"/>
      <c r="O81" s="260">
        <f>O72+O9</f>
        <v>5914997.7800000003</v>
      </c>
      <c r="P81" s="260">
        <f>P72+P9</f>
        <v>4139600</v>
      </c>
      <c r="Q81" s="261">
        <f>Q9+Q72</f>
        <v>4134700</v>
      </c>
    </row>
  </sheetData>
  <mergeCells count="83">
    <mergeCell ref="B77:J77"/>
    <mergeCell ref="B78:J78"/>
    <mergeCell ref="B79:J79"/>
    <mergeCell ref="B80:J80"/>
    <mergeCell ref="B81:J81"/>
    <mergeCell ref="B68:J68"/>
    <mergeCell ref="B69:J69"/>
    <mergeCell ref="B70:J70"/>
    <mergeCell ref="B71:J71"/>
    <mergeCell ref="B67:J67"/>
    <mergeCell ref="B72:J72"/>
    <mergeCell ref="B73:J73"/>
    <mergeCell ref="B74:J74"/>
    <mergeCell ref="B75:J75"/>
    <mergeCell ref="B76:J76"/>
    <mergeCell ref="B57:J57"/>
    <mergeCell ref="B58:J58"/>
    <mergeCell ref="B59:J59"/>
    <mergeCell ref="B64:J64"/>
    <mergeCell ref="B65:J65"/>
    <mergeCell ref="B66:J66"/>
    <mergeCell ref="B60:J60"/>
    <mergeCell ref="B61:J61"/>
    <mergeCell ref="B62:J62"/>
    <mergeCell ref="B63:J63"/>
    <mergeCell ref="B51:J51"/>
    <mergeCell ref="B52:J52"/>
    <mergeCell ref="B53:J53"/>
    <mergeCell ref="B54:J54"/>
    <mergeCell ref="C55:J55"/>
    <mergeCell ref="B56:J56"/>
    <mergeCell ref="C45:J45"/>
    <mergeCell ref="B46:J46"/>
    <mergeCell ref="B47:J47"/>
    <mergeCell ref="B48:J48"/>
    <mergeCell ref="B49:J49"/>
    <mergeCell ref="D50:J50"/>
    <mergeCell ref="B39:J39"/>
    <mergeCell ref="C40:J40"/>
    <mergeCell ref="B41:J41"/>
    <mergeCell ref="B42:J42"/>
    <mergeCell ref="B43:J43"/>
    <mergeCell ref="B44:J44"/>
    <mergeCell ref="B33:J33"/>
    <mergeCell ref="B34:J34"/>
    <mergeCell ref="C35:J35"/>
    <mergeCell ref="B36:J36"/>
    <mergeCell ref="B37:J37"/>
    <mergeCell ref="B38:J38"/>
    <mergeCell ref="B27:J27"/>
    <mergeCell ref="B28:J28"/>
    <mergeCell ref="C29:J29"/>
    <mergeCell ref="B30:J30"/>
    <mergeCell ref="B31:J31"/>
    <mergeCell ref="B32:J32"/>
    <mergeCell ref="B21:J21"/>
    <mergeCell ref="B22:J22"/>
    <mergeCell ref="B23:J23"/>
    <mergeCell ref="B24:J24"/>
    <mergeCell ref="B25:J25"/>
    <mergeCell ref="B26:J26"/>
    <mergeCell ref="B15:J15"/>
    <mergeCell ref="B16:J16"/>
    <mergeCell ref="B17:J17"/>
    <mergeCell ref="B18:J18"/>
    <mergeCell ref="B19:J19"/>
    <mergeCell ref="B20:J20"/>
    <mergeCell ref="B9:J9"/>
    <mergeCell ref="C10:J10"/>
    <mergeCell ref="B11:J11"/>
    <mergeCell ref="B12:J12"/>
    <mergeCell ref="B13:J13"/>
    <mergeCell ref="B14:J14"/>
    <mergeCell ref="N1:Q4"/>
    <mergeCell ref="B5:Q5"/>
    <mergeCell ref="B7:F8"/>
    <mergeCell ref="K7:K8"/>
    <mergeCell ref="L7:L8"/>
    <mergeCell ref="M7:M8"/>
    <mergeCell ref="N7:N8"/>
    <mergeCell ref="O7:O8"/>
    <mergeCell ref="P7:P8"/>
    <mergeCell ref="Q7:Q8"/>
  </mergeCells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Приложение 1</vt:lpstr>
      <vt:lpstr>Прил 5</vt:lpstr>
      <vt:lpstr>прил 6</vt:lpstr>
      <vt:lpstr>прил7</vt:lpstr>
      <vt:lpstr>Приложение 8</vt:lpstr>
      <vt:lpstr>Приложение 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2021-06-24T13:06:47Z</dcterms:modified>
</cp:coreProperties>
</file>