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Приложение 1" sheetId="7" r:id="rId1"/>
    <sheet name="Приложение 2" sheetId="8" r:id="rId2"/>
    <sheet name="Приложение 3" sheetId="6" r:id="rId3"/>
    <sheet name="Приложение 4" sheetId="4" r:id="rId4"/>
    <sheet name="Приложение 5" sheetId="5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J101" i="5" l="1"/>
  <c r="J100" i="5" s="1"/>
  <c r="I101" i="5"/>
  <c r="H104" i="5"/>
  <c r="H103" i="5" s="1"/>
  <c r="H105" i="5"/>
  <c r="H101" i="5"/>
  <c r="I68" i="4"/>
  <c r="H71" i="4"/>
  <c r="H69" i="4"/>
  <c r="C24" i="8"/>
  <c r="C22" i="8"/>
  <c r="C18" i="8"/>
  <c r="G55" i="8"/>
  <c r="F55" i="8"/>
  <c r="F51" i="8" s="1"/>
  <c r="F50" i="8" s="1"/>
  <c r="C55" i="8"/>
  <c r="H24" i="4"/>
  <c r="H19" i="4"/>
  <c r="H18" i="4"/>
  <c r="H17" i="4" s="1"/>
  <c r="H16" i="4" s="1"/>
  <c r="C8" i="6"/>
  <c r="C17" i="8"/>
  <c r="C16" i="8" s="1"/>
  <c r="E16" i="6"/>
  <c r="D16" i="6"/>
  <c r="H38" i="4"/>
  <c r="H37" i="4"/>
  <c r="H36" i="4" s="1"/>
  <c r="H57" i="5"/>
  <c r="H55" i="5" s="1"/>
  <c r="H54" i="5"/>
  <c r="H53" i="5"/>
  <c r="J30" i="5"/>
  <c r="J29" i="5" s="1"/>
  <c r="J35" i="5"/>
  <c r="J34" i="5" s="1"/>
  <c r="G27" i="8"/>
  <c r="F27" i="8"/>
  <c r="C27" i="8"/>
  <c r="C26" i="8" s="1"/>
  <c r="J51" i="5"/>
  <c r="J49" i="5"/>
  <c r="I51" i="5"/>
  <c r="I50" i="5"/>
  <c r="H51" i="5"/>
  <c r="H50" i="5"/>
  <c r="J65" i="5"/>
  <c r="J64" i="5"/>
  <c r="J63" i="5" s="1"/>
  <c r="J62" i="5" s="1"/>
  <c r="J61" i="5" s="1"/>
  <c r="J60" i="5" s="1"/>
  <c r="J59" i="5" s="1"/>
  <c r="I65" i="5"/>
  <c r="I64" i="5" s="1"/>
  <c r="H65" i="5"/>
  <c r="H63" i="5" s="1"/>
  <c r="H62" i="5" s="1"/>
  <c r="H64" i="5"/>
  <c r="J36" i="5"/>
  <c r="J44" i="4"/>
  <c r="J43" i="4"/>
  <c r="J42" i="4"/>
  <c r="J41" i="4" s="1"/>
  <c r="J40" i="4"/>
  <c r="I44" i="4"/>
  <c r="H44" i="4"/>
  <c r="H43" i="4"/>
  <c r="H42" i="4"/>
  <c r="H41" i="4" s="1"/>
  <c r="H40" i="4" s="1"/>
  <c r="J47" i="4"/>
  <c r="I47" i="4"/>
  <c r="J34" i="4"/>
  <c r="J33" i="4"/>
  <c r="J32" i="4" s="1"/>
  <c r="J31" i="4"/>
  <c r="I34" i="4"/>
  <c r="I33" i="4" s="1"/>
  <c r="I32" i="4" s="1"/>
  <c r="I31" i="4" s="1"/>
  <c r="H34" i="4"/>
  <c r="H33" i="4"/>
  <c r="H32" i="4" s="1"/>
  <c r="H31" i="4" s="1"/>
  <c r="J48" i="5"/>
  <c r="I48" i="5"/>
  <c r="H48" i="5"/>
  <c r="G17" i="8"/>
  <c r="G16" i="8"/>
  <c r="J29" i="4"/>
  <c r="J28" i="4" s="1"/>
  <c r="J27" i="4"/>
  <c r="J26" i="4" s="1"/>
  <c r="I29" i="4"/>
  <c r="I28" i="4" s="1"/>
  <c r="I27" i="4"/>
  <c r="I26" i="4"/>
  <c r="H29" i="4"/>
  <c r="G8" i="6"/>
  <c r="F8" i="6"/>
  <c r="C53" i="8"/>
  <c r="C52" i="8" s="1"/>
  <c r="C51" i="8" s="1"/>
  <c r="J14" i="4"/>
  <c r="J13" i="4"/>
  <c r="J12" i="4"/>
  <c r="J11" i="4" s="1"/>
  <c r="J10" i="4" s="1"/>
  <c r="I14" i="4"/>
  <c r="I13" i="4"/>
  <c r="I12" i="4"/>
  <c r="I11" i="4" s="1"/>
  <c r="I10" i="4" s="1"/>
  <c r="J17" i="4"/>
  <c r="J16" i="4"/>
  <c r="J24" i="4"/>
  <c r="I24" i="4"/>
  <c r="I18" i="4" s="1"/>
  <c r="I17" i="4"/>
  <c r="I16" i="4"/>
  <c r="I43" i="4"/>
  <c r="I42" i="4" s="1"/>
  <c r="I41" i="4" s="1"/>
  <c r="I40" i="4" s="1"/>
  <c r="J57" i="4"/>
  <c r="J56" i="4" s="1"/>
  <c r="J55" i="4"/>
  <c r="J54" i="4" s="1"/>
  <c r="J53" i="4" s="1"/>
  <c r="I57" i="4"/>
  <c r="I56" i="4"/>
  <c r="I55" i="4" s="1"/>
  <c r="J63" i="4"/>
  <c r="J62" i="4" s="1"/>
  <c r="J61" i="4"/>
  <c r="J60" i="4"/>
  <c r="J59" i="4" s="1"/>
  <c r="I63" i="4"/>
  <c r="I62" i="4"/>
  <c r="I61" i="4"/>
  <c r="I60" i="4" s="1"/>
  <c r="I59" i="4" s="1"/>
  <c r="J73" i="4"/>
  <c r="J68" i="4" s="1"/>
  <c r="J67" i="4"/>
  <c r="J66" i="4"/>
  <c r="J65" i="4" s="1"/>
  <c r="I73" i="4"/>
  <c r="H73" i="4"/>
  <c r="E69" i="8"/>
  <c r="E68" i="8" s="1"/>
  <c r="D69" i="8"/>
  <c r="D68" i="8" s="1"/>
  <c r="C69" i="8"/>
  <c r="C68" i="8" s="1"/>
  <c r="C62" i="8"/>
  <c r="E66" i="8"/>
  <c r="D66" i="8"/>
  <c r="C66" i="8"/>
  <c r="E64" i="8"/>
  <c r="E63" i="8" s="1"/>
  <c r="E62" i="8" s="1"/>
  <c r="D64" i="8"/>
  <c r="D63" i="8" s="1"/>
  <c r="C64" i="8"/>
  <c r="E60" i="8"/>
  <c r="D60" i="8"/>
  <c r="G58" i="8"/>
  <c r="G57" i="8" s="1"/>
  <c r="F58" i="8"/>
  <c r="F57" i="8"/>
  <c r="E58" i="8"/>
  <c r="E57" i="8" s="1"/>
  <c r="E56" i="8" s="1"/>
  <c r="D58" i="8"/>
  <c r="C58" i="8"/>
  <c r="C57" i="8"/>
  <c r="E55" i="8"/>
  <c r="D55" i="8"/>
  <c r="G53" i="8"/>
  <c r="G52" i="8"/>
  <c r="G51" i="8" s="1"/>
  <c r="G50" i="8" s="1"/>
  <c r="F53" i="8"/>
  <c r="E53" i="8"/>
  <c r="E52" i="8"/>
  <c r="E51" i="8" s="1"/>
  <c r="D53" i="8"/>
  <c r="F52" i="8"/>
  <c r="D52" i="8"/>
  <c r="G48" i="8"/>
  <c r="F48" i="8"/>
  <c r="E48" i="8"/>
  <c r="D48" i="8"/>
  <c r="C48" i="8"/>
  <c r="G45" i="8"/>
  <c r="G44" i="8"/>
  <c r="F45" i="8"/>
  <c r="F44" i="8"/>
  <c r="C45" i="8"/>
  <c r="E44" i="8"/>
  <c r="D44" i="8"/>
  <c r="C44" i="8"/>
  <c r="G42" i="8"/>
  <c r="G41" i="8"/>
  <c r="F42" i="8"/>
  <c r="F41" i="8"/>
  <c r="E42" i="8"/>
  <c r="E41" i="8"/>
  <c r="D42" i="8"/>
  <c r="D41" i="8"/>
  <c r="C42" i="8"/>
  <c r="C41" i="8"/>
  <c r="G38" i="8"/>
  <c r="F38" i="8"/>
  <c r="E38" i="8"/>
  <c r="D38" i="8"/>
  <c r="C38" i="8"/>
  <c r="C32" i="8"/>
  <c r="E35" i="8"/>
  <c r="D35" i="8"/>
  <c r="C35" i="8"/>
  <c r="G33" i="8"/>
  <c r="F33" i="8"/>
  <c r="F32" i="8"/>
  <c r="E33" i="8"/>
  <c r="E32" i="8"/>
  <c r="D33" i="8"/>
  <c r="D32" i="8"/>
  <c r="C33" i="8"/>
  <c r="G30" i="8"/>
  <c r="G26" i="8"/>
  <c r="F30" i="8"/>
  <c r="E30" i="8"/>
  <c r="D30" i="8"/>
  <c r="C30" i="8"/>
  <c r="E27" i="8"/>
  <c r="E26" i="8" s="1"/>
  <c r="D27" i="8"/>
  <c r="D26" i="8"/>
  <c r="E17" i="8"/>
  <c r="E16" i="8" s="1"/>
  <c r="D17" i="8"/>
  <c r="D16" i="8"/>
  <c r="F16" i="8"/>
  <c r="G14" i="8"/>
  <c r="G13" i="8"/>
  <c r="G12" i="8"/>
  <c r="G11" i="8" s="1"/>
  <c r="F14" i="8"/>
  <c r="F13" i="8" s="1"/>
  <c r="F12" i="8"/>
  <c r="E14" i="8"/>
  <c r="E13" i="8"/>
  <c r="E12" i="8" s="1"/>
  <c r="D14" i="8"/>
  <c r="D13" i="8"/>
  <c r="D12" i="8" s="1"/>
  <c r="D11" i="8" s="1"/>
  <c r="C14" i="8"/>
  <c r="C13" i="8"/>
  <c r="C12" i="8"/>
  <c r="C11" i="8" s="1"/>
  <c r="E20" i="7"/>
  <c r="E19" i="7" s="1"/>
  <c r="E18" i="7"/>
  <c r="E17" i="7"/>
  <c r="E12" i="7"/>
  <c r="D20" i="7"/>
  <c r="D19" i="7"/>
  <c r="D18" i="7"/>
  <c r="D17" i="7"/>
  <c r="E16" i="7"/>
  <c r="E15" i="7"/>
  <c r="E14" i="7"/>
  <c r="E13" i="7" s="1"/>
  <c r="D16" i="7"/>
  <c r="D15" i="7" s="1"/>
  <c r="D14" i="7" s="1"/>
  <c r="D13" i="7" s="1"/>
  <c r="D12" i="7" s="1"/>
  <c r="G29" i="6"/>
  <c r="F29" i="6"/>
  <c r="E29" i="6"/>
  <c r="D29" i="6"/>
  <c r="C29" i="6"/>
  <c r="E27" i="6"/>
  <c r="D27" i="6"/>
  <c r="G23" i="6"/>
  <c r="F23" i="6"/>
  <c r="E23" i="6"/>
  <c r="D23" i="6"/>
  <c r="C23" i="6"/>
  <c r="G21" i="6"/>
  <c r="F21" i="6"/>
  <c r="E21" i="6"/>
  <c r="D21" i="6"/>
  <c r="C21" i="6"/>
  <c r="G19" i="6"/>
  <c r="F19" i="6"/>
  <c r="E19" i="6"/>
  <c r="E31" i="6" s="1"/>
  <c r="D19" i="6"/>
  <c r="C19" i="6"/>
  <c r="G17" i="6"/>
  <c r="G31" i="6" s="1"/>
  <c r="F17" i="6"/>
  <c r="E17" i="6"/>
  <c r="E15" i="6"/>
  <c r="D17" i="6"/>
  <c r="D15" i="6" s="1"/>
  <c r="C17" i="6"/>
  <c r="C31" i="6" s="1"/>
  <c r="C20" i="7" s="1"/>
  <c r="C19" i="7" s="1"/>
  <c r="C18" i="7" s="1"/>
  <c r="C17" i="7" s="1"/>
  <c r="E8" i="6"/>
  <c r="D8" i="6"/>
  <c r="D31" i="6"/>
  <c r="H30" i="5"/>
  <c r="H29" i="5"/>
  <c r="I100" i="5"/>
  <c r="I99" i="5"/>
  <c r="I98" i="5" s="1"/>
  <c r="I97" i="5" s="1"/>
  <c r="I96" i="5" s="1"/>
  <c r="I95" i="5" s="1"/>
  <c r="J93" i="5"/>
  <c r="J92" i="5" s="1"/>
  <c r="J91" i="5" s="1"/>
  <c r="J90" i="5" s="1"/>
  <c r="J89" i="5" s="1"/>
  <c r="J88" i="5" s="1"/>
  <c r="J87" i="5" s="1"/>
  <c r="I93" i="5"/>
  <c r="I92" i="5"/>
  <c r="I91" i="5" s="1"/>
  <c r="I90" i="5"/>
  <c r="I89" i="5"/>
  <c r="I88" i="5" s="1"/>
  <c r="I87" i="5" s="1"/>
  <c r="J108" i="5"/>
  <c r="J107" i="5"/>
  <c r="I108" i="5"/>
  <c r="I107" i="5" s="1"/>
  <c r="J85" i="5"/>
  <c r="J84" i="5"/>
  <c r="J83" i="5"/>
  <c r="J82" i="5" s="1"/>
  <c r="J81" i="5"/>
  <c r="J80" i="5" s="1"/>
  <c r="J79" i="5" s="1"/>
  <c r="I85" i="5"/>
  <c r="I84" i="5"/>
  <c r="I83" i="5" s="1"/>
  <c r="I82" i="5" s="1"/>
  <c r="I81" i="5" s="1"/>
  <c r="I80" i="5" s="1"/>
  <c r="I79" i="5" s="1"/>
  <c r="J71" i="5"/>
  <c r="I71" i="5"/>
  <c r="J69" i="5"/>
  <c r="I69" i="5"/>
  <c r="H69" i="5"/>
  <c r="J46" i="5"/>
  <c r="J45" i="5"/>
  <c r="J44" i="5"/>
  <c r="J43" i="5" s="1"/>
  <c r="J42" i="5" s="1"/>
  <c r="I46" i="5"/>
  <c r="I45" i="5"/>
  <c r="I44" i="5" s="1"/>
  <c r="I43" i="5"/>
  <c r="I42" i="5" s="1"/>
  <c r="J40" i="5"/>
  <c r="J39" i="5" s="1"/>
  <c r="I40" i="5"/>
  <c r="I39" i="5"/>
  <c r="H40" i="5"/>
  <c r="H35" i="5"/>
  <c r="J32" i="5"/>
  <c r="I32" i="5"/>
  <c r="I30" i="5"/>
  <c r="I29" i="5" s="1"/>
  <c r="J26" i="5"/>
  <c r="J25" i="5"/>
  <c r="J24" i="5" s="1"/>
  <c r="J23" i="5" s="1"/>
  <c r="J22" i="5" s="1"/>
  <c r="J21" i="5" s="1"/>
  <c r="I26" i="5"/>
  <c r="I25" i="5" s="1"/>
  <c r="I24" i="5" s="1"/>
  <c r="I23" i="5" s="1"/>
  <c r="I22" i="5" s="1"/>
  <c r="I21" i="5" s="1"/>
  <c r="H39" i="5"/>
  <c r="J18" i="5"/>
  <c r="J17" i="5"/>
  <c r="J16" i="5" s="1"/>
  <c r="J15" i="5"/>
  <c r="J14" i="5"/>
  <c r="J13" i="5" s="1"/>
  <c r="I18" i="5"/>
  <c r="I17" i="5"/>
  <c r="I16" i="5"/>
  <c r="I15" i="5" s="1"/>
  <c r="I14" i="5" s="1"/>
  <c r="I13" i="5" s="1"/>
  <c r="H18" i="5"/>
  <c r="H63" i="4"/>
  <c r="H62" i="4" s="1"/>
  <c r="H61" i="4" s="1"/>
  <c r="H60" i="4" s="1"/>
  <c r="H59" i="4" s="1"/>
  <c r="H57" i="4"/>
  <c r="H56" i="4"/>
  <c r="H55" i="4"/>
  <c r="H54" i="4"/>
  <c r="H53" i="4" s="1"/>
  <c r="H51" i="4"/>
  <c r="H50" i="4" s="1"/>
  <c r="H49" i="4" s="1"/>
  <c r="H48" i="4" s="1"/>
  <c r="H47" i="4" s="1"/>
  <c r="H28" i="4"/>
  <c r="H27" i="4" s="1"/>
  <c r="H26" i="4" s="1"/>
  <c r="H14" i="4"/>
  <c r="H13" i="4"/>
  <c r="H12" i="4"/>
  <c r="H11" i="4" s="1"/>
  <c r="H46" i="5"/>
  <c r="H32" i="5"/>
  <c r="H99" i="5"/>
  <c r="H98" i="5" s="1"/>
  <c r="H97" i="5" s="1"/>
  <c r="H96" i="5" s="1"/>
  <c r="H95" i="5" s="1"/>
  <c r="H108" i="5"/>
  <c r="H107" i="5" s="1"/>
  <c r="H93" i="5"/>
  <c r="H92" i="5"/>
  <c r="H91" i="5" s="1"/>
  <c r="H90" i="5" s="1"/>
  <c r="H89" i="5" s="1"/>
  <c r="H88" i="5" s="1"/>
  <c r="H87" i="5" s="1"/>
  <c r="H85" i="5"/>
  <c r="H84" i="5"/>
  <c r="H77" i="5"/>
  <c r="H75" i="5"/>
  <c r="H74" i="5" s="1"/>
  <c r="H73" i="5" s="1"/>
  <c r="H72" i="5" s="1"/>
  <c r="H71" i="5" s="1"/>
  <c r="H45" i="5"/>
  <c r="H44" i="5"/>
  <c r="H43" i="5"/>
  <c r="H42" i="5"/>
  <c r="H34" i="5"/>
  <c r="H26" i="5"/>
  <c r="H25" i="5"/>
  <c r="H17" i="5"/>
  <c r="H16" i="5" s="1"/>
  <c r="H15" i="5"/>
  <c r="H14" i="5" s="1"/>
  <c r="H13" i="5" s="1"/>
  <c r="H12" i="5" s="1"/>
  <c r="H61" i="5"/>
  <c r="H60" i="5"/>
  <c r="H59" i="5" s="1"/>
  <c r="D57" i="8"/>
  <c r="D56" i="8" s="1"/>
  <c r="H83" i="5"/>
  <c r="H82" i="5" s="1"/>
  <c r="H81" i="5" s="1"/>
  <c r="H80" i="5" s="1"/>
  <c r="H79" i="5" s="1"/>
  <c r="H24" i="5"/>
  <c r="H23" i="5" s="1"/>
  <c r="H22" i="5" s="1"/>
  <c r="H21" i="5" s="1"/>
  <c r="H100" i="5"/>
  <c r="G32" i="8"/>
  <c r="J50" i="5"/>
  <c r="H49" i="5"/>
  <c r="I49" i="5"/>
  <c r="J99" i="5"/>
  <c r="I67" i="4"/>
  <c r="I66" i="4"/>
  <c r="I65" i="4" s="1"/>
  <c r="H76" i="5"/>
  <c r="H110" i="5" l="1"/>
  <c r="H11" i="5"/>
  <c r="F11" i="8"/>
  <c r="F72" i="8" s="1"/>
  <c r="F20" i="7" s="1"/>
  <c r="F19" i="7" s="1"/>
  <c r="F18" i="7" s="1"/>
  <c r="F17" i="7" s="1"/>
  <c r="J75" i="4"/>
  <c r="J12" i="5"/>
  <c r="J110" i="5" s="1"/>
  <c r="C72" i="8"/>
  <c r="C16" i="7" s="1"/>
  <c r="C15" i="7" s="1"/>
  <c r="C14" i="7" s="1"/>
  <c r="E50" i="8"/>
  <c r="E71" i="8"/>
  <c r="I12" i="5"/>
  <c r="G72" i="8"/>
  <c r="G20" i="7" s="1"/>
  <c r="G19" i="7" s="1"/>
  <c r="G18" i="7" s="1"/>
  <c r="G17" i="7" s="1"/>
  <c r="D62" i="8"/>
  <c r="I53" i="4"/>
  <c r="I75" i="4" s="1"/>
  <c r="I54" i="4"/>
  <c r="H10" i="4"/>
  <c r="C50" i="8"/>
  <c r="C71" i="8"/>
  <c r="D51" i="8"/>
  <c r="F31" i="6"/>
  <c r="F26" i="8"/>
  <c r="E11" i="8"/>
  <c r="H56" i="5"/>
  <c r="H68" i="4"/>
  <c r="H67" i="4" s="1"/>
  <c r="H66" i="4" s="1"/>
  <c r="H65" i="4" s="1"/>
  <c r="J98" i="5"/>
  <c r="J97" i="5" s="1"/>
  <c r="J96" i="5" s="1"/>
  <c r="J95" i="5" s="1"/>
  <c r="I63" i="5"/>
  <c r="I62" i="5" s="1"/>
  <c r="I61" i="5" s="1"/>
  <c r="H75" i="4" l="1"/>
  <c r="D71" i="8"/>
  <c r="D50" i="8"/>
  <c r="D72" i="8" s="1"/>
  <c r="I110" i="5"/>
  <c r="C13" i="7"/>
  <c r="C12" i="7"/>
  <c r="C11" i="7" s="1"/>
  <c r="I59" i="5"/>
  <c r="I60" i="5"/>
  <c r="E72" i="8"/>
  <c r="J11" i="5"/>
  <c r="G16" i="7"/>
  <c r="G15" i="7" s="1"/>
  <c r="G14" i="7" s="1"/>
  <c r="G13" i="7" s="1"/>
  <c r="G12" i="7" s="1"/>
  <c r="F16" i="7" l="1"/>
  <c r="F15" i="7" s="1"/>
  <c r="F14" i="7" s="1"/>
  <c r="F13" i="7" s="1"/>
  <c r="F12" i="7" s="1"/>
  <c r="I11" i="5"/>
</calcChain>
</file>

<file path=xl/sharedStrings.xml><?xml version="1.0" encoding="utf-8"?>
<sst xmlns="http://schemas.openxmlformats.org/spreadsheetml/2006/main" count="420" uniqueCount="295">
  <si>
    <t xml:space="preserve">Источники внутреннего финансирования дефицита местного бюджета 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</si>
  <si>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</si>
  <si>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</si>
  <si>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</si>
  <si>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</si>
  <si>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</si>
  <si>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</si>
  <si>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</si>
  <si>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</si>
  <si>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</si>
  <si>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</si>
  <si>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</si>
  <si>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</si>
  <si>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</si>
  <si>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</si>
  <si>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</si>
  <si>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</si>
  <si>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</si>
  <si>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</si>
  <si>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</si>
  <si>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</si>
  <si>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</si>
  <si>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</si>
  <si>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НАЛОГОВЫЕ И НЕНАЛОГОВЫЕ ДОХОДЫ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</si>
  <si>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</si>
  <si>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</si>
  <si>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</si>
  <si>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</si>
  <si>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</si>
  <si>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</si>
  <si>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</si>
  <si>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</si>
  <si>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</si>
  <si>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Земельный налог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</si>
  <si>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</si>
  <si>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</si>
  <si>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</si>
  <si>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</si>
  <si>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</si>
  <si>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</si>
  <si>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</si>
  <si>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</si>
  <si>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РЗПР</t>
  </si>
  <si>
    <t xml:space="preserve">Наименование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</si>
  <si>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</si>
  <si>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</si>
  <si>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</si>
  <si>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</si>
  <si>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</si>
  <si>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</si>
  <si>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</si>
  <si>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</si>
  <si>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</si>
  <si>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</si>
  <si>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</t>
  </si>
  <si>
    <t>Итого расходов</t>
  </si>
  <si>
    <t xml:space="preserve">к решению Совета депутатов </t>
  </si>
  <si>
    <t>Федоровского Первого сельсовета</t>
  </si>
  <si>
    <t>Наименование</t>
  </si>
  <si>
    <t>Раздел</t>
  </si>
  <si>
    <t>Подраздел</t>
  </si>
  <si>
    <t>КЦСР</t>
  </si>
  <si>
    <t>КВР</t>
  </si>
  <si>
    <t>ОБЩЕГОСУДАРСТВЕННЫЕ ВОПРОСЫ</t>
  </si>
  <si>
    <t>Подпрогамма "Осуществление деятельности аппарата управления администрации муниципального образования Федоровский Первый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</si>
  <si>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</si>
  <si>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</si>
  <si>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</si>
  <si>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Обеспечение деятельности финансовых, налоговых и таможенных организаций и органов финансового (финансово-бюджетного) надзора</t>
  </si>
  <si>
    <t>Подпрограмма "Осуществление деятельности аппарата управления администрации муниципального образования Федоровский Первый сельсовет"</t>
  </si>
  <si>
    <t>Межбюджетные трансферты на осуществление части переданных в район полномочий по внешнему муниципальному контролю</t>
  </si>
  <si>
    <t>Иные межбюджетные трансферты</t>
  </si>
  <si>
    <t>НАЦИОНАЛЬНАЯ ОБОРОНА</t>
  </si>
  <si>
    <t> Мобилизационная и вневойсковая подготовка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</si>
  <si>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</si>
  <si>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</si>
  <si>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</si>
  <si>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Иные закупки товаров, работ и услуг для государственных (муниципальных) нужд</t>
  </si>
  <si>
    <t>Подпрограмма "Обеспечение пожарной безопасности на территории муниципального образования Федоровский Первый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</si>
  <si>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</si>
  <si>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НАЦИОНАЛЬНАЯ ЭКОНОМИКА</t>
  </si>
  <si>
    <t>Подпрограмма "Развитие дорожного хозяйства на территории муниципального образования Федоровский Первый сельсовет"</t>
  </si>
  <si>
    <t>ЖИЛИЩНО-КОММУНАЛЬНОЕ ХОЗЯЙСТВО</t>
  </si>
  <si>
    <t>Подпрограмма "Благоустройство территории муниципального образования Федоровский Первый сельсовет"</t>
  </si>
  <si>
    <t>Финансовое обеспечение мероприятий по благоустройству территорий муниципального образования поселения</t>
  </si>
  <si>
    <t>КУЛЬТУРА, КИНЕМАТОГРАФИЯ</t>
  </si>
  <si>
    <t>Подпрограмма "Развитие культуры на территории муниципального образования Федоровский Первый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</si>
  <si>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</si>
  <si>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ПО РАЗДЕЛАМ РАСХОДОВ</t>
  </si>
  <si>
    <r>
      <t> </t>
    </r>
    <r>
      <rPr>
        <sz val="10"/>
        <color indexed="8"/>
        <rFont val="Times New Roman"/>
        <family val="1"/>
        <charset val="204"/>
      </rPr>
      <t>Иные закупки товаров, работ и услуг для государственных (муниципальных) нужд</t>
    </r>
  </si>
  <si>
    <r>
      <t> </t>
    </r>
    <r>
      <rPr>
        <sz val="10"/>
        <color indexed="8"/>
        <rFont val="Times New Roman"/>
        <family val="1"/>
        <charset val="204"/>
      </rPr>
      <t>Иные межбюджетные трансферты</t>
    </r>
  </si>
  <si>
    <r>
      <t> </t>
    </r>
    <r>
      <rPr>
        <sz val="10"/>
        <color indexed="8"/>
        <rFont val="Times New Roman"/>
        <family val="1"/>
        <charset val="204"/>
      </rPr>
      <t>Уплата налогов, сборов и иных платежей</t>
    </r>
  </si>
  <si>
    <r>
      <t> </t>
    </r>
    <r>
      <rPr>
        <sz val="10"/>
        <color indexed="8"/>
        <rFont val="Times New Roman"/>
        <family val="1"/>
        <charset val="204"/>
      </rPr>
      <t>Содержание и ремонт, капитальный ремонт автомобильных дорог общего пользования и искусственных сооружений на них</t>
    </r>
  </si>
  <si>
    <t>КВСР</t>
  </si>
  <si>
    <t>РЗ</t>
  </si>
  <si>
    <t>ПР</t>
  </si>
  <si>
    <t>Администрация Федоровского Первого сельсовета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</si>
  <si>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</si>
  <si>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</si>
  <si>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</si>
  <si>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</si>
  <si>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</si>
  <si>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</si>
  <si>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</si>
  <si>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</si>
  <si>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</si>
  <si>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Содержание, ремонт и капитальный ремонт автомобильных дорог общего пользования и искусственных сооружений на них</t>
  </si>
  <si>
    <t>Подпрограмма "Благоустройство на территории муниципального образования Федоровский Первый сельсовет"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</si>
  <si>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</si>
  <si>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ИТОГО</t>
  </si>
  <si>
    <t>х</t>
  </si>
  <si>
    <r>
      <t> </t>
    </r>
    <r>
      <rPr>
        <sz val="10"/>
        <color indexed="8"/>
        <rFont val="Times New Roman"/>
        <family val="1"/>
        <charset val="204"/>
      </rPr>
      <t>Фонд оплаты труда государственных (муниципальных) органов</t>
    </r>
  </si>
  <si>
    <r>
      <t> </t>
    </r>
    <r>
      <rPr>
        <sz val="10"/>
        <color indexed="8"/>
        <rFont val="Times New Roman"/>
        <family val="1"/>
        <charset val="204"/>
      </rPr>
      <t>Подпрограмма "Обеспечение осуществление части, переданных органами власти другого уровня, полномочий"</t>
    </r>
  </si>
  <si>
    <r>
      <t> </t>
    </r>
    <r>
      <rPr>
        <sz val="10"/>
        <color indexed="8"/>
        <rFont val="Times New Roman"/>
        <family val="1"/>
        <charset val="204"/>
      </rPr>
      <t>Расходы на выплату персоналу государственных (муниципальных) органов</t>
    </r>
  </si>
  <si>
    <t>Межбюджетные трансферты</t>
  </si>
  <si>
    <t>Закупка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</si>
  <si>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</si>
  <si>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тассигнования</t>
  </si>
  <si>
    <t>Прочая закупка товаров, работ и услуг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</si>
  <si>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</si>
  <si>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Финансовое обеспечение переданных полномочий по организации досуга и обеспечению жителей услугами организации культуры и библиотечного обслувживания</t>
  </si>
  <si>
    <t xml:space="preserve">                                                           </t>
  </si>
  <si>
    <t xml:space="preserve">                                                                 </t>
  </si>
  <si>
    <t>к решению совета</t>
  </si>
  <si>
    <t xml:space="preserve">                                                                                                  </t>
  </si>
  <si>
    <t xml:space="preserve">депутатов Федоровского Первого сельсовета </t>
  </si>
  <si>
    <t xml:space="preserve">                                                                            </t>
  </si>
  <si>
    <t xml:space="preserve"> по разделам и подразделам расходов классификации расходов  бюджетов</t>
  </si>
  <si>
    <t xml:space="preserve">2016 год </t>
  </si>
  <si>
    <t xml:space="preserve">2017 год </t>
  </si>
  <si>
    <t>0100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</si>
  <si>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</si>
  <si>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</si>
  <si>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</si>
  <si>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</si>
  <si>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</si>
  <si>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</si>
  <si>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</si>
  <si>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0203</t>
  </si>
  <si>
    <t>0106</t>
  </si>
  <si>
    <t>0300</t>
  </si>
  <si>
    <t>Национальная безопасность и провоохранительная деятельность</t>
  </si>
  <si>
    <t>0310</t>
  </si>
  <si>
    <t>0400</t>
  </si>
  <si>
    <t>0409</t>
  </si>
  <si>
    <t>0500</t>
  </si>
  <si>
    <t>0501</t>
  </si>
  <si>
    <t>Жилищное хозяйство</t>
  </si>
  <si>
    <t>0502</t>
  </si>
  <si>
    <t>Коммунальное хозяйство</t>
  </si>
  <si>
    <t>0503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</si>
  <si>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</si>
  <si>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</si>
  <si>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</si>
  <si>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</si>
  <si>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0800</t>
  </si>
  <si>
    <t xml:space="preserve">Культура, кинематография </t>
  </si>
  <si>
    <t>0801</t>
  </si>
  <si>
    <t>Приложение 1</t>
  </si>
  <si>
    <t xml:space="preserve">депутатов  Федоровского Первого сельсовета </t>
  </si>
  <si>
    <t xml:space="preserve">2015 год </t>
  </si>
  <si>
    <t xml:space="preserve">на 2019 год и плановый период 2020-2021 г.г. </t>
  </si>
  <si>
    <t>2015 год</t>
  </si>
  <si>
    <t>2016 год</t>
  </si>
  <si>
    <t>ИСТОЧНИКИ ВНУТРЕННЕГО ФИНАНСИРОВАНИЯ ДЕФИЦИТОВ БЮДЖЕТОВ</t>
  </si>
  <si>
    <t>Приложение 5</t>
  </si>
  <si>
    <t>Код бюджетной классификации Российской Федерации</t>
  </si>
  <si>
    <t>Наименование кода дохода бюджета</t>
  </si>
  <si>
    <t>1 00 00000 00 0000 000</t>
  </si>
  <si>
    <t>1 01 00000 00 0000 000</t>
  </si>
  <si>
    <t>1 01 02000 01 0000 110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</si>
  <si>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</si>
  <si>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</si>
  <si>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1 01 02010 01 1000 110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</si>
  <si>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</si>
  <si>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</si>
  <si>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</si>
  <si>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</si>
  <si>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</si>
  <si>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</si>
  <si>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</si>
  <si>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</si>
  <si>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</si>
  <si>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</si>
  <si>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</si>
  <si>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1 05 01020 01 0000 110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</si>
  <si>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</si>
  <si>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1 05 03000 01 0000 110</t>
  </si>
  <si>
    <t>Единый сельскохозяйственный налог</t>
  </si>
  <si>
    <t>1 05 03010 01 0000 110</t>
  </si>
  <si>
    <t>1 06 00000 00 0000 000</t>
  </si>
  <si>
    <t>1 06 01000 00 0000 110</t>
  </si>
  <si>
    <t>1 06 01030 10 0000 110</t>
  </si>
  <si>
    <t>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</si>
  <si>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</si>
  <si>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</si>
  <si>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</si>
  <si>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</si>
  <si>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</si>
  <si>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</si>
  <si>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</si>
  <si>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1 06 06043 10 0000 110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</si>
  <si>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</si>
  <si>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</si>
  <si>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</si>
  <si>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</si>
  <si>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</si>
  <si>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</si>
  <si>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</si>
  <si>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</si>
  <si>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</si>
  <si>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</si>
  <si>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</si>
  <si>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</si>
  <si>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</si>
  <si>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1 14 00000 00 0000 000</t>
  </si>
  <si>
    <t>ДОХОДЫ ОТ ПРОДАЖИ МАТЕРИАЛЬНЫХ И НЕМАТЕРИАЛЬНЫХ АКТИВОВ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</si>
  <si>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</si>
  <si>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</si>
  <si>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2 00 00000 00 0000 000</t>
  </si>
  <si>
    <t>2 02 00000 00 0000 000</t>
  </si>
  <si>
    <t xml:space="preserve">Субвенции бюджетам бюджетной системы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</si>
  <si>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</si>
  <si>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</si>
  <si>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</si>
  <si>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</si>
  <si>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</si>
  <si>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</si>
  <si>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</si>
  <si>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</si>
  <si>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</si>
  <si>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</si>
  <si>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</si>
  <si>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</si>
  <si>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</si>
  <si>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</si>
  <si>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</si>
  <si>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</si>
  <si>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</si>
  <si>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</si>
  <si>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</si>
  <si>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Итого внутренние обороты</t>
  </si>
  <si>
    <t>Всего доходов и безвозмездные перечисления</t>
  </si>
  <si>
    <t>Дотации бюджетам сельских поселений на поддержку мер по обеспечению сбалансированности бюджетов</t>
  </si>
  <si>
    <t>0111</t>
  </si>
  <si>
    <t>Резервный фонд</t>
  </si>
  <si>
    <t>ВЕДОМСТВЕННАЯ СТРУКТУРА РАСХОДОВ БЮДЖЕТА СЕЛЬСКОГО СОВЕТА НА 2019 ГОД И ПЛАНОВЫЙ ПЕРИОД 2020, 2021 ГОДОВ</t>
  </si>
  <si>
    <t>Поступление доходов в местный бюджет на 2019 год и плановый период 2020-2021 г.г.</t>
  </si>
  <si>
    <t>2 02 15001 10 0000 150</t>
  </si>
  <si>
    <t>2 02 15002 10 0000 150</t>
  </si>
  <si>
    <t>2 02 35118 10 0000 150</t>
  </si>
  <si>
    <t>2 02 35118 00 0000 150</t>
  </si>
  <si>
    <t>2 02 30000 00 0000 150</t>
  </si>
  <si>
    <t>2 02 15002 00 0000 150</t>
  </si>
  <si>
    <t>2 02 15001 00 0000 150</t>
  </si>
  <si>
    <t>2 02 10000 00 0000 150</t>
  </si>
  <si>
    <t>Резервные средства</t>
  </si>
  <si>
    <t>Иные бюджетные ассигнования</t>
  </si>
  <si>
    <t>Создание и использование средств резервного фонда администрации поселений Саракташского района</t>
  </si>
  <si>
    <t>Непрограммное направление расходов (непрограммные мероприятия).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</si>
  <si>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</si>
  <si>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</si>
  <si>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 xml:space="preserve">Рапределение бюджетных ассигнований местного бюджета муниципального образования Федоровский Первый сельсовет на 2019 год и плановый период 2020-2021 годов </t>
  </si>
  <si>
    <t>Резервные фонды</t>
  </si>
  <si>
    <t>Распределение бюджетных ассигнований из местного бюджета на 2019 год и плановый период 2020-2021 годы по разделам и подразделам, целевым статьям и видам расходов классификации расходов бюджета администрации муниципального образования Федоровский Первый сельсовет</t>
  </si>
  <si>
    <t>Членские взносы совет (ассоциации) муниципальных образований</t>
  </si>
  <si>
    <t>Непрограмное направление расходов (непрограмные мероприятия)</t>
  </si>
  <si>
    <t>Другие общегосударстивенные вопросы</t>
  </si>
  <si>
    <t>Приложение 4</t>
  </si>
  <si>
    <t>Уплата налогов, сборов и ины платежей</t>
  </si>
  <si>
    <t>Приложение 3</t>
  </si>
  <si>
    <t>Приложение 2</t>
  </si>
  <si>
    <t>Муниципальная программа "Реализация муниципальной политики на территории муниципального образования Федоровский Первый сельсовет Саракташского района Оренбургской области на 2019-2021 годы"</t>
  </si>
  <si>
    <t>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</si>
  <si>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</si>
  <si>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</si>
  <si>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</si>
  <si>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</si>
  <si>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</si>
  <si>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</si>
  <si>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</si>
  <si>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1 11 05035 10 0000 120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</si>
  <si>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</si>
  <si>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</si>
  <si>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 xml:space="preserve">Непрограммное направление расходов (непрограммные мероприятия) </t>
  </si>
  <si>
    <t xml:space="preserve">Иные бюджетные ассигнования </t>
  </si>
  <si>
    <t xml:space="preserve">Иные закупки товаров, работ и услуг для обеспечения государственных (муниципальных) нужд </t>
  </si>
  <si>
    <t xml:space="preserve">Финансирование социально значимых мероприятий </t>
  </si>
  <si>
    <t>Муниципальная программа "Реализация муниципальной политики на территории муниципального образования Федоровский Первый сельсовет Саракташского района Оренбургской области на 2018-2021 годы"</t>
  </si>
  <si>
    <t>Муниципальная программа "Реализация муниципальной политики на территории муниципального образования Федоровский Первый сельсовет Саракташского района Оренбургской области на 2018-2021г"</t>
  </si>
  <si>
    <t> Муниципальная программа "Реализация муниципальной политики на территории муниципального образования Федоровский Первый сельсовет Саракташского района Оренбургской области на 2018-2021 годы"</t>
  </si>
  <si>
    <t xml:space="preserve">Прочая закупка товаров, работ и услуг </t>
  </si>
  <si>
    <t xml:space="preserve">Закупка товаров, работ и услуг для обеспечения государственных (муниципальных) нужд </t>
  </si>
  <si>
    <t xml:space="preserve">Финансовое обеспечение мероприятий, направленных на развитие культуры на территории муниципального образования поселения </t>
  </si>
  <si>
    <t>№ 115  от 23.07.2019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</si>
</sst>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2" formatCode="0000000000"/>
    <numFmt numFmtId="173" formatCode="000"/>
    <numFmt numFmtId="174" formatCode="00"/>
    <numFmt numFmtId="176" formatCode="\2\3\9"/>
    <numFmt numFmtId="178" formatCode="#,##0.00;[Red]#,##0.00"/>
    <numFmt numFmtId="179" formatCode="#,##0.0"/>
    <numFmt numFmtId="180" formatCode="0;[Red]0"/>
  </numFmts>
  <fonts count="2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2" fillId="0" borderId="0"/>
  </cellStyleXfs>
  <cellXfs count="217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 wrapText="1"/>
    </xf>
    <xf numFmtId="0" fontId="22" fillId="0" borderId="3" xfId="0" applyFont="1" applyBorder="1" applyAlignment="1">
      <alignment horizontal="justify" vertical="center" wrapText="1"/>
    </xf>
    <xf numFmtId="0" fontId="22" fillId="0" borderId="4" xfId="0" applyFont="1" applyBorder="1" applyAlignment="1">
      <alignment horizontal="right" vertical="center"/>
    </xf>
    <xf numFmtId="0" fontId="21" fillId="0" borderId="5" xfId="0" applyFont="1" applyBorder="1" applyAlignment="1">
      <alignment horizontal="justify" vertical="center"/>
    </xf>
    <xf numFmtId="0" fontId="22" fillId="0" borderId="4" xfId="0" applyFont="1" applyBorder="1" applyAlignment="1">
      <alignment horizontal="justify" vertical="center" wrapText="1"/>
    </xf>
    <xf numFmtId="0" fontId="21" fillId="0" borderId="4" xfId="0" applyFont="1" applyBorder="1" applyAlignment="1">
      <alignment horizontal="justify" vertical="center" wrapText="1"/>
    </xf>
    <xf numFmtId="0" fontId="21" fillId="0" borderId="6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1" fillId="0" borderId="4" xfId="0" applyFont="1" applyBorder="1" applyAlignment="1">
      <alignment vertical="center" wrapText="1"/>
    </xf>
    <xf numFmtId="0" fontId="22" fillId="4" borderId="4" xfId="0" applyFont="1" applyFill="1" applyBorder="1" applyAlignment="1">
      <alignment horizontal="justify" vertical="center" wrapText="1"/>
    </xf>
    <xf numFmtId="0" fontId="23" fillId="0" borderId="2" xfId="0" applyFont="1" applyBorder="1" applyAlignment="1">
      <alignment horizontal="justify" vertical="center" wrapText="1"/>
    </xf>
    <xf numFmtId="0" fontId="22" fillId="0" borderId="4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vertical="top"/>
    </xf>
    <xf numFmtId="0" fontId="22" fillId="0" borderId="1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vertical="center" wrapText="1"/>
    </xf>
    <xf numFmtId="4" fontId="21" fillId="0" borderId="6" xfId="0" applyNumberFormat="1" applyFont="1" applyBorder="1" applyAlignment="1">
      <alignment horizontal="right" vertical="center"/>
    </xf>
    <xf numFmtId="4" fontId="22" fillId="0" borderId="3" xfId="0" applyNumberFormat="1" applyFont="1" applyBorder="1" applyAlignment="1">
      <alignment horizontal="right" vertical="center"/>
    </xf>
    <xf numFmtId="4" fontId="22" fillId="0" borderId="6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vertical="center" wrapText="1"/>
    </xf>
    <xf numFmtId="4" fontId="21" fillId="0" borderId="3" xfId="0" applyNumberFormat="1" applyFont="1" applyBorder="1" applyAlignment="1">
      <alignment horizontal="right" vertical="center"/>
    </xf>
    <xf numFmtId="4" fontId="21" fillId="0" borderId="13" xfId="0" applyNumberFormat="1" applyFont="1" applyBorder="1" applyAlignment="1">
      <alignment horizontal="right" vertical="center"/>
    </xf>
    <xf numFmtId="4" fontId="22" fillId="0" borderId="13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15" xfId="0" applyNumberFormat="1" applyFon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4" fontId="21" fillId="0" borderId="7" xfId="0" applyNumberFormat="1" applyFont="1" applyBorder="1" applyAlignment="1">
      <alignment horizontal="right" vertical="center"/>
    </xf>
    <xf numFmtId="4" fontId="21" fillId="0" borderId="9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/>
    </xf>
    <xf numFmtId="172" fontId="22" fillId="0" borderId="6" xfId="0" applyNumberFormat="1" applyFont="1" applyBorder="1" applyAlignment="1">
      <alignment horizontal="right" vertical="center" wrapText="1"/>
    </xf>
    <xf numFmtId="173" fontId="22" fillId="0" borderId="3" xfId="0" applyNumberFormat="1" applyFont="1" applyBorder="1" applyAlignment="1">
      <alignment horizontal="right" vertical="center" wrapText="1"/>
    </xf>
    <xf numFmtId="173" fontId="21" fillId="0" borderId="3" xfId="0" applyNumberFormat="1" applyFont="1" applyBorder="1" applyAlignment="1">
      <alignment horizontal="right" vertical="center" wrapText="1"/>
    </xf>
    <xf numFmtId="173" fontId="21" fillId="0" borderId="14" xfId="0" applyNumberFormat="1" applyFont="1" applyBorder="1" applyAlignment="1">
      <alignment horizontal="right" vertical="center" wrapText="1"/>
    </xf>
    <xf numFmtId="173" fontId="21" fillId="0" borderId="10" xfId="0" applyNumberFormat="1" applyFont="1" applyBorder="1" applyAlignment="1">
      <alignment horizontal="right" vertical="center" wrapText="1"/>
    </xf>
    <xf numFmtId="172" fontId="21" fillId="0" borderId="6" xfId="0" applyNumberFormat="1" applyFont="1" applyBorder="1" applyAlignment="1">
      <alignment horizontal="right" vertical="center" wrapText="1"/>
    </xf>
    <xf numFmtId="172" fontId="21" fillId="0" borderId="15" xfId="0" applyNumberFormat="1" applyFont="1" applyBorder="1" applyAlignment="1">
      <alignment horizontal="right" vertical="center" wrapText="1"/>
    </xf>
    <xf numFmtId="172" fontId="21" fillId="0" borderId="9" xfId="0" applyNumberFormat="1" applyFont="1" applyBorder="1" applyAlignment="1">
      <alignment horizontal="right" vertical="center" wrapText="1"/>
    </xf>
    <xf numFmtId="174" fontId="22" fillId="0" borderId="13" xfId="0" applyNumberFormat="1" applyFont="1" applyBorder="1" applyAlignment="1">
      <alignment horizontal="right" vertical="center" wrapText="1"/>
    </xf>
    <xf numFmtId="174" fontId="22" fillId="0" borderId="6" xfId="0" applyNumberFormat="1" applyFont="1" applyBorder="1" applyAlignment="1">
      <alignment horizontal="right" vertical="center" wrapText="1"/>
    </xf>
    <xf numFmtId="174" fontId="21" fillId="0" borderId="13" xfId="0" applyNumberFormat="1" applyFont="1" applyBorder="1" applyAlignment="1">
      <alignment horizontal="right" vertical="center" wrapText="1"/>
    </xf>
    <xf numFmtId="174" fontId="21" fillId="0" borderId="6" xfId="0" applyNumberFormat="1" applyFont="1" applyBorder="1" applyAlignment="1">
      <alignment horizontal="right" vertical="center" wrapText="1"/>
    </xf>
    <xf numFmtId="174" fontId="21" fillId="0" borderId="0" xfId="0" applyNumberFormat="1" applyFont="1" applyAlignment="1">
      <alignment horizontal="right" vertical="center" wrapText="1"/>
    </xf>
    <xf numFmtId="174" fontId="21" fillId="0" borderId="15" xfId="0" applyNumberFormat="1" applyFont="1" applyBorder="1" applyAlignment="1">
      <alignment horizontal="right" vertical="center" wrapText="1"/>
    </xf>
    <xf numFmtId="174" fontId="21" fillId="0" borderId="7" xfId="0" applyNumberFormat="1" applyFont="1" applyBorder="1" applyAlignment="1">
      <alignment horizontal="right" vertical="center" wrapText="1"/>
    </xf>
    <xf numFmtId="174" fontId="21" fillId="0" borderId="9" xfId="0" applyNumberFormat="1" applyFont="1" applyBorder="1" applyAlignment="1">
      <alignment horizontal="right" vertical="center" wrapText="1"/>
    </xf>
    <xf numFmtId="174" fontId="22" fillId="0" borderId="4" xfId="0" applyNumberFormat="1" applyFont="1" applyBorder="1" applyAlignment="1">
      <alignment horizontal="right" vertical="center"/>
    </xf>
    <xf numFmtId="174" fontId="22" fillId="0" borderId="13" xfId="0" applyNumberFormat="1" applyFont="1" applyBorder="1" applyAlignment="1">
      <alignment horizontal="right" vertical="center"/>
    </xf>
    <xf numFmtId="174" fontId="22" fillId="0" borderId="6" xfId="0" applyNumberFormat="1" applyFont="1" applyBorder="1" applyAlignment="1">
      <alignment horizontal="right" vertical="center"/>
    </xf>
    <xf numFmtId="174" fontId="21" fillId="0" borderId="13" xfId="0" applyNumberFormat="1" applyFont="1" applyBorder="1" applyAlignment="1">
      <alignment horizontal="right" vertical="center"/>
    </xf>
    <xf numFmtId="174" fontId="21" fillId="0" borderId="6" xfId="0" applyNumberFormat="1" applyFont="1" applyBorder="1" applyAlignment="1">
      <alignment horizontal="right" vertical="center"/>
    </xf>
    <xf numFmtId="174" fontId="21" fillId="0" borderId="4" xfId="0" applyNumberFormat="1" applyFont="1" applyBorder="1" applyAlignment="1">
      <alignment horizontal="right" vertical="center"/>
    </xf>
    <xf numFmtId="174" fontId="21" fillId="0" borderId="15" xfId="0" applyNumberFormat="1" applyFont="1" applyBorder="1" applyAlignment="1">
      <alignment horizontal="right" vertical="center"/>
    </xf>
    <xf numFmtId="174" fontId="21" fillId="0" borderId="16" xfId="0" applyNumberFormat="1" applyFont="1" applyBorder="1" applyAlignment="1">
      <alignment horizontal="right" vertical="center"/>
    </xf>
    <xf numFmtId="174" fontId="22" fillId="4" borderId="13" xfId="0" applyNumberFormat="1" applyFont="1" applyFill="1" applyBorder="1" applyAlignment="1">
      <alignment horizontal="right" vertical="center"/>
    </xf>
    <xf numFmtId="174" fontId="22" fillId="4" borderId="6" xfId="0" applyNumberFormat="1" applyFont="1" applyFill="1" applyBorder="1" applyAlignment="1">
      <alignment horizontal="right" vertical="center"/>
    </xf>
    <xf numFmtId="174" fontId="21" fillId="4" borderId="13" xfId="0" applyNumberFormat="1" applyFont="1" applyFill="1" applyBorder="1" applyAlignment="1">
      <alignment horizontal="right" vertical="center"/>
    </xf>
    <xf numFmtId="174" fontId="21" fillId="4" borderId="6" xfId="0" applyNumberFormat="1" applyFont="1" applyFill="1" applyBorder="1" applyAlignment="1">
      <alignment horizontal="right" vertical="center"/>
    </xf>
    <xf numFmtId="174" fontId="21" fillId="4" borderId="4" xfId="0" applyNumberFormat="1" applyFont="1" applyFill="1" applyBorder="1" applyAlignment="1">
      <alignment horizontal="right" vertical="center"/>
    </xf>
    <xf numFmtId="172" fontId="22" fillId="0" borderId="4" xfId="0" applyNumberFormat="1" applyFont="1" applyBorder="1" applyAlignment="1">
      <alignment horizontal="right" vertical="center"/>
    </xf>
    <xf numFmtId="172" fontId="22" fillId="0" borderId="6" xfId="0" applyNumberFormat="1" applyFont="1" applyBorder="1" applyAlignment="1">
      <alignment horizontal="right" vertical="center"/>
    </xf>
    <xf numFmtId="172" fontId="21" fillId="0" borderId="6" xfId="0" applyNumberFormat="1" applyFont="1" applyBorder="1" applyAlignment="1">
      <alignment horizontal="right" vertical="center"/>
    </xf>
    <xf numFmtId="172" fontId="23" fillId="0" borderId="4" xfId="0" applyNumberFormat="1" applyFont="1" applyBorder="1" applyAlignment="1">
      <alignment horizontal="right" vertical="center"/>
    </xf>
    <xf numFmtId="172" fontId="23" fillId="0" borderId="3" xfId="0" applyNumberFormat="1" applyFont="1" applyBorder="1" applyAlignment="1">
      <alignment horizontal="right" vertical="center"/>
    </xf>
    <xf numFmtId="172" fontId="23" fillId="0" borderId="0" xfId="0" applyNumberFormat="1" applyFont="1" applyAlignment="1">
      <alignment horizontal="right" vertical="center"/>
    </xf>
    <xf numFmtId="172" fontId="23" fillId="0" borderId="2" xfId="0" applyNumberFormat="1" applyFont="1" applyBorder="1" applyAlignment="1">
      <alignment horizontal="right" vertical="center"/>
    </xf>
    <xf numFmtId="172" fontId="22" fillId="4" borderId="6" xfId="0" applyNumberFormat="1" applyFont="1" applyFill="1" applyBorder="1" applyAlignment="1">
      <alignment horizontal="right" vertical="center"/>
    </xf>
    <xf numFmtId="172" fontId="21" fillId="4" borderId="6" xfId="0" applyNumberFormat="1" applyFont="1" applyFill="1" applyBorder="1" applyAlignment="1">
      <alignment horizontal="right" vertical="center"/>
    </xf>
    <xf numFmtId="172" fontId="21" fillId="0" borderId="4" xfId="0" applyNumberFormat="1" applyFont="1" applyBorder="1" applyAlignment="1">
      <alignment horizontal="right" vertical="center"/>
    </xf>
    <xf numFmtId="173" fontId="22" fillId="0" borderId="4" xfId="0" applyNumberFormat="1" applyFont="1" applyBorder="1" applyAlignment="1">
      <alignment horizontal="right" vertical="center"/>
    </xf>
    <xf numFmtId="173" fontId="22" fillId="0" borderId="3" xfId="0" applyNumberFormat="1" applyFont="1" applyBorder="1" applyAlignment="1">
      <alignment horizontal="right" vertical="center"/>
    </xf>
    <xf numFmtId="173" fontId="21" fillId="0" borderId="3" xfId="0" applyNumberFormat="1" applyFont="1" applyBorder="1" applyAlignment="1">
      <alignment horizontal="right" vertical="center"/>
    </xf>
    <xf numFmtId="173" fontId="21" fillId="0" borderId="4" xfId="0" applyNumberFormat="1" applyFont="1" applyBorder="1" applyAlignment="1">
      <alignment horizontal="right" vertical="center"/>
    </xf>
    <xf numFmtId="173" fontId="22" fillId="4" borderId="3" xfId="0" applyNumberFormat="1" applyFont="1" applyFill="1" applyBorder="1" applyAlignment="1">
      <alignment horizontal="right" vertical="center"/>
    </xf>
    <xf numFmtId="173" fontId="21" fillId="4" borderId="3" xfId="0" applyNumberFormat="1" applyFont="1" applyFill="1" applyBorder="1" applyAlignment="1">
      <alignment horizontal="right" vertical="center"/>
    </xf>
    <xf numFmtId="173" fontId="21" fillId="4" borderId="4" xfId="0" applyNumberFormat="1" applyFont="1" applyFill="1" applyBorder="1" applyAlignment="1">
      <alignment horizontal="right" vertical="center"/>
    </xf>
    <xf numFmtId="4" fontId="22" fillId="0" borderId="4" xfId="0" applyNumberFormat="1" applyFont="1" applyBorder="1" applyAlignment="1">
      <alignment horizontal="right" vertical="center"/>
    </xf>
    <xf numFmtId="4" fontId="21" fillId="0" borderId="4" xfId="0" applyNumberFormat="1" applyFont="1" applyBorder="1" applyAlignment="1">
      <alignment horizontal="right" vertical="center"/>
    </xf>
    <xf numFmtId="4" fontId="22" fillId="4" borderId="4" xfId="0" applyNumberFormat="1" applyFont="1" applyFill="1" applyBorder="1" applyAlignment="1">
      <alignment horizontal="right" vertical="center"/>
    </xf>
    <xf numFmtId="4" fontId="21" fillId="4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>
      <alignment horizontal="right" vertical="center" wrapText="1"/>
    </xf>
    <xf numFmtId="176" fontId="21" fillId="0" borderId="4" xfId="0" applyNumberFormat="1" applyFont="1" applyBorder="1" applyAlignment="1">
      <alignment horizontal="right" vertical="center" wrapText="1"/>
    </xf>
    <xf numFmtId="176" fontId="21" fillId="0" borderId="5" xfId="0" applyNumberFormat="1" applyFont="1" applyBorder="1" applyAlignment="1">
      <alignment horizontal="right" vertical="center" wrapText="1"/>
    </xf>
    <xf numFmtId="176" fontId="21" fillId="0" borderId="8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" fillId="0" borderId="0" xfId="1"/>
    <xf numFmtId="0" fontId="3" fillId="0" borderId="0" xfId="1" applyFont="1" applyAlignment="1"/>
    <xf numFmtId="0" fontId="4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6" fillId="0" borderId="17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top" wrapText="1"/>
    </xf>
    <xf numFmtId="0" fontId="5" fillId="0" borderId="16" xfId="1" applyFont="1" applyBorder="1"/>
    <xf numFmtId="49" fontId="5" fillId="0" borderId="16" xfId="1" applyNumberFormat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justify" vertical="center"/>
    </xf>
    <xf numFmtId="3" fontId="5" fillId="0" borderId="16" xfId="1" applyNumberFormat="1" applyFont="1" applyBorder="1"/>
    <xf numFmtId="49" fontId="7" fillId="0" borderId="16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justify" vertical="center" wrapText="1"/>
    </xf>
    <xf numFmtId="178" fontId="3" fillId="0" borderId="16" xfId="1" applyNumberFormat="1" applyFont="1" applyBorder="1"/>
    <xf numFmtId="3" fontId="3" fillId="0" borderId="16" xfId="1" applyNumberFormat="1" applyFont="1" applyBorder="1"/>
    <xf numFmtId="178" fontId="3" fillId="0" borderId="16" xfId="1" applyNumberFormat="1" applyFont="1" applyFill="1" applyBorder="1"/>
    <xf numFmtId="3" fontId="3" fillId="0" borderId="16" xfId="1" applyNumberFormat="1" applyFont="1" applyFill="1" applyBorder="1"/>
    <xf numFmtId="0" fontId="8" fillId="0" borderId="16" xfId="1" applyFont="1" applyFill="1" applyBorder="1" applyAlignment="1">
      <alignment horizontal="justify" vertical="center"/>
    </xf>
    <xf numFmtId="178" fontId="5" fillId="0" borderId="16" xfId="1" applyNumberFormat="1" applyFont="1" applyFill="1" applyBorder="1"/>
    <xf numFmtId="3" fontId="5" fillId="0" borderId="16" xfId="1" applyNumberFormat="1" applyFont="1" applyFill="1" applyBorder="1"/>
    <xf numFmtId="49" fontId="9" fillId="0" borderId="16" xfId="1" applyNumberFormat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justify" vertical="center"/>
    </xf>
    <xf numFmtId="0" fontId="10" fillId="0" borderId="0" xfId="1" applyFont="1"/>
    <xf numFmtId="179" fontId="3" fillId="0" borderId="16" xfId="1" applyNumberFormat="1" applyFont="1" applyFill="1" applyBorder="1" applyAlignment="1">
      <alignment horizontal="justify" vertical="top" wrapText="1"/>
    </xf>
    <xf numFmtId="0" fontId="11" fillId="0" borderId="0" xfId="1" applyFont="1"/>
    <xf numFmtId="0" fontId="5" fillId="0" borderId="16" xfId="1" applyFont="1" applyFill="1" applyBorder="1" applyAlignment="1">
      <alignment horizontal="justify" vertical="center" wrapText="1"/>
    </xf>
    <xf numFmtId="49" fontId="3" fillId="2" borderId="16" xfId="1" applyNumberFormat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justify" vertical="center"/>
    </xf>
    <xf numFmtId="0" fontId="2" fillId="0" borderId="0" xfId="1" applyFont="1"/>
    <xf numFmtId="49" fontId="3" fillId="0" borderId="16" xfId="1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justify" vertical="center"/>
    </xf>
    <xf numFmtId="49" fontId="5" fillId="2" borderId="16" xfId="1" applyNumberFormat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justify" vertical="center"/>
    </xf>
    <xf numFmtId="49" fontId="7" fillId="2" borderId="16" xfId="1" applyNumberFormat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justify" vertical="center"/>
    </xf>
    <xf numFmtId="49" fontId="9" fillId="0" borderId="16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16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/>
    </xf>
    <xf numFmtId="0" fontId="5" fillId="0" borderId="16" xfId="1" applyFont="1" applyBorder="1" applyAlignment="1">
      <alignment horizontal="justify" vertical="center" wrapText="1"/>
    </xf>
    <xf numFmtId="2" fontId="3" fillId="0" borderId="16" xfId="1" applyNumberFormat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justify" vertical="center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justify" vertical="top" wrapText="1"/>
    </xf>
    <xf numFmtId="3" fontId="3" fillId="0" borderId="0" xfId="1" applyNumberFormat="1" applyFont="1" applyAlignment="1">
      <alignment horizontal="right" wrapText="1"/>
    </xf>
    <xf numFmtId="3" fontId="5" fillId="0" borderId="0" xfId="1" applyNumberFormat="1" applyFont="1" applyAlignment="1">
      <alignment horizontal="right" wrapText="1"/>
    </xf>
    <xf numFmtId="3" fontId="2" fillId="0" borderId="0" xfId="1" applyNumberFormat="1" applyAlignment="1">
      <alignment horizontal="right"/>
    </xf>
    <xf numFmtId="0" fontId="2" fillId="0" borderId="0" xfId="1" applyFill="1" applyAlignment="1">
      <alignment horizontal="center"/>
    </xf>
    <xf numFmtId="0" fontId="3" fillId="0" borderId="0" xfId="1" applyFont="1" applyFill="1" applyAlignment="1"/>
    <xf numFmtId="0" fontId="2" fillId="0" borderId="0" xfId="1" applyFill="1"/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3" fontId="4" fillId="0" borderId="0" xfId="1" applyNumberFormat="1" applyFont="1" applyFill="1"/>
    <xf numFmtId="3" fontId="3" fillId="0" borderId="0" xfId="1" applyNumberFormat="1" applyFont="1" applyFill="1" applyAlignment="1">
      <alignment horizontal="center"/>
    </xf>
    <xf numFmtId="0" fontId="6" fillId="0" borderId="16" xfId="1" applyFont="1" applyFill="1" applyBorder="1" applyAlignment="1">
      <alignment horizontal="center" vertical="top" wrapText="1"/>
    </xf>
    <xf numFmtId="0" fontId="13" fillId="0" borderId="16" xfId="1" applyFont="1" applyBorder="1" applyAlignment="1">
      <alignment horizontal="center" vertical="top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6" xfId="1" applyNumberFormat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top" wrapText="1"/>
    </xf>
    <xf numFmtId="0" fontId="13" fillId="0" borderId="16" xfId="1" applyFont="1" applyBorder="1" applyAlignment="1">
      <alignment horizontal="justify" vertical="center" wrapText="1"/>
    </xf>
    <xf numFmtId="3" fontId="4" fillId="0" borderId="16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top" wrapText="1"/>
    </xf>
    <xf numFmtId="0" fontId="4" fillId="0" borderId="16" xfId="1" applyFont="1" applyBorder="1" applyAlignment="1">
      <alignment horizontal="justify" vertical="center" wrapText="1"/>
    </xf>
    <xf numFmtId="3" fontId="13" fillId="0" borderId="16" xfId="1" applyNumberFormat="1" applyFont="1" applyFill="1" applyBorder="1" applyAlignment="1">
      <alignment horizontal="center" vertical="center" wrapText="1"/>
    </xf>
    <xf numFmtId="1" fontId="14" fillId="0" borderId="18" xfId="1" applyNumberFormat="1" applyFont="1" applyBorder="1" applyAlignment="1">
      <alignment horizontal="center" wrapText="1"/>
    </xf>
    <xf numFmtId="0" fontId="4" fillId="2" borderId="16" xfId="1" applyFont="1" applyFill="1" applyBorder="1" applyAlignment="1">
      <alignment horizontal="justify" vertical="center" wrapText="1"/>
    </xf>
    <xf numFmtId="3" fontId="4" fillId="2" borderId="16" xfId="1" applyNumberFormat="1" applyFont="1" applyFill="1" applyBorder="1" applyAlignment="1">
      <alignment horizontal="center" vertical="center" wrapText="1"/>
    </xf>
    <xf numFmtId="3" fontId="4" fillId="2" borderId="16" xfId="1" applyNumberFormat="1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top" wrapText="1"/>
    </xf>
    <xf numFmtId="0" fontId="17" fillId="2" borderId="16" xfId="1" applyFont="1" applyFill="1" applyBorder="1" applyAlignment="1">
      <alignment horizontal="justify" vertical="top" wrapText="1"/>
    </xf>
    <xf numFmtId="0" fontId="18" fillId="2" borderId="18" xfId="1" applyFont="1" applyFill="1" applyBorder="1" applyAlignment="1">
      <alignment horizontal="left" vertical="top" wrapText="1"/>
    </xf>
    <xf numFmtId="0" fontId="17" fillId="0" borderId="16" xfId="1" applyFont="1" applyFill="1" applyBorder="1" applyAlignment="1">
      <alignment horizontal="center" vertical="top" wrapText="1"/>
    </xf>
    <xf numFmtId="0" fontId="17" fillId="0" borderId="16" xfId="1" applyFont="1" applyBorder="1" applyAlignment="1">
      <alignment horizontal="justify" vertical="top" wrapText="1"/>
    </xf>
    <xf numFmtId="3" fontId="4" fillId="0" borderId="16" xfId="1" applyNumberFormat="1" applyFont="1" applyFill="1" applyBorder="1" applyAlignment="1">
      <alignment horizontal="center" vertical="center"/>
    </xf>
    <xf numFmtId="180" fontId="4" fillId="0" borderId="16" xfId="1" applyNumberFormat="1" applyFont="1" applyFill="1" applyBorder="1" applyAlignment="1">
      <alignment horizontal="center" vertical="top" wrapText="1"/>
    </xf>
    <xf numFmtId="1" fontId="4" fillId="2" borderId="16" xfId="1" applyNumberFormat="1" applyFont="1" applyFill="1" applyBorder="1" applyAlignment="1">
      <alignment horizontal="center" vertical="top" wrapText="1"/>
    </xf>
    <xf numFmtId="3" fontId="4" fillId="2" borderId="16" xfId="1" applyNumberFormat="1" applyFont="1" applyFill="1" applyBorder="1" applyAlignment="1">
      <alignment horizontal="center" vertical="top" wrapText="1"/>
    </xf>
    <xf numFmtId="180" fontId="4" fillId="2" borderId="16" xfId="1" applyNumberFormat="1" applyFont="1" applyFill="1" applyBorder="1" applyAlignment="1">
      <alignment horizontal="center" vertical="top" wrapText="1"/>
    </xf>
    <xf numFmtId="0" fontId="13" fillId="0" borderId="16" xfId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horizontal="center" vertical="top"/>
    </xf>
    <xf numFmtId="0" fontId="14" fillId="0" borderId="18" xfId="1" applyFont="1" applyBorder="1" applyAlignment="1">
      <alignment horizontal="left" vertical="top" wrapText="1"/>
    </xf>
    <xf numFmtId="0" fontId="4" fillId="2" borderId="16" xfId="1" applyFont="1" applyFill="1" applyBorder="1" applyAlignment="1">
      <alignment horizontal="center" vertical="top" wrapText="1"/>
    </xf>
    <xf numFmtId="0" fontId="17" fillId="2" borderId="16" xfId="1" applyFont="1" applyFill="1" applyBorder="1" applyAlignment="1">
      <alignment horizontal="justify" vertical="center" wrapText="1"/>
    </xf>
    <xf numFmtId="0" fontId="4" fillId="0" borderId="16" xfId="1" applyFont="1" applyFill="1" applyBorder="1" applyAlignment="1">
      <alignment horizontal="center" vertical="top"/>
    </xf>
    <xf numFmtId="0" fontId="4" fillId="3" borderId="16" xfId="1" applyFont="1" applyFill="1" applyBorder="1" applyAlignment="1">
      <alignment horizontal="center" vertical="top"/>
    </xf>
    <xf numFmtId="0" fontId="17" fillId="3" borderId="16" xfId="1" applyFont="1" applyFill="1" applyBorder="1" applyAlignment="1">
      <alignment horizontal="justify" vertical="center" wrapText="1"/>
    </xf>
    <xf numFmtId="3" fontId="4" fillId="3" borderId="16" xfId="1" applyNumberFormat="1" applyFont="1" applyFill="1" applyBorder="1" applyAlignment="1">
      <alignment horizontal="center" vertical="center"/>
    </xf>
    <xf numFmtId="3" fontId="4" fillId="3" borderId="16" xfId="1" applyNumberFormat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/>
    </xf>
    <xf numFmtId="0" fontId="2" fillId="0" borderId="0" xfId="1" applyBorder="1"/>
    <xf numFmtId="0" fontId="2" fillId="0" borderId="0" xfId="1" applyFill="1" applyBorder="1"/>
    <xf numFmtId="0" fontId="17" fillId="0" borderId="16" xfId="1" applyFont="1" applyBorder="1" applyAlignment="1">
      <alignment horizontal="justify" vertical="center" wrapText="1"/>
    </xf>
    <xf numFmtId="0" fontId="19" fillId="0" borderId="16" xfId="1" applyFont="1" applyFill="1" applyBorder="1" applyAlignment="1">
      <alignment horizontal="justify" vertical="center"/>
    </xf>
    <xf numFmtId="172" fontId="25" fillId="0" borderId="3" xfId="0" applyNumberFormat="1" applyFont="1" applyBorder="1" applyAlignment="1">
      <alignment horizontal="right" vertical="center"/>
    </xf>
    <xf numFmtId="0" fontId="5" fillId="0" borderId="0" xfId="1" quotePrefix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4" fillId="0" borderId="13" xfId="0" applyFont="1" applyBorder="1" applyAlignment="1">
      <alignment vertical="top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60;&#1077;&#1076;&#1086;&#1088;&#1086;&#1074;&#1082;&#1072;\&#1073;&#1102;&#1076;&#1078;&#1077;&#1090;%202018%20&#1075;&#1086;&#1076;&#1072;\&#1087;&#1077;&#1088;&#1074;&#1086;&#1077;%20&#1095;&#1090;&#1077;&#1085;&#1080;&#1077;%20&#1073;&#1102;&#1076;&#1078;&#1077;&#1090;&#1072;%20&#1085;&#1072;%2019&#1075;%20&#1085;&#1086;&#1103;&#1073;&#1088;&#1100;%202018\&#1055;&#1088;&#1086;&#1077;&#1082;&#1090;%20&#1073;&#1102;&#1076;&#1078;&#1077;&#1090;&#1072;%20&#1085;&#1072;%2019%20&#1075;&#1086;&#1076;%20&#1092;&#1077;&#1076;\&#1055;&#1088;&#1086;&#1077;&#1082;&#1090;%20&#1073;&#1102;&#1076;&#1078;&#1077;&#1090;&#1072;%20&#1085;&#1072;%2019%20&#1075;&#1086;&#1076;%20&#1092;&#1077;&#1076;\&#1055;&#1088;&#1080;&#1083;&#1086;&#1078;&#1077;&#1085;&#1080;&#1103;%201,5,6%20&#1092;&#1077;&#1076;&#1086;&#1088;&#1086;.&#1089;&#1077;&#1083;&#1100;&#1089;&#1086;&#1074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67">
          <cell r="D67" t="e">
            <v>#REF!</v>
          </cell>
          <cell r="E67" t="e">
            <v>#REF!</v>
          </cell>
        </row>
      </sheetData>
      <sheetData sheetId="2">
        <row r="33">
          <cell r="D33" t="e">
            <v>#REF!</v>
          </cell>
          <cell r="E33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style="109" customWidth="1"/>
    <col min="2" max="2" width="52.42578125" style="109" customWidth="1"/>
    <col min="3" max="3" width="21" style="109" customWidth="1"/>
    <col min="4" max="4" width="4.7109375" style="109" hidden="1" customWidth="1"/>
    <col min="5" max="5" width="15.85546875" style="109" hidden="1" customWidth="1"/>
    <col min="6" max="6" width="23.85546875" style="109" customWidth="1"/>
    <col min="7" max="7" width="19.7109375" style="109" customWidth="1"/>
    <col min="8" max="16384" width="9.140625" style="109"/>
  </cols>
  <sheetData>
    <row r="1" spans="1:7" ht="18.75" x14ac:dyDescent="0.3">
      <c r="C1" s="110" t="s">
        <v>158</v>
      </c>
      <c r="D1" s="110"/>
      <c r="E1" s="110"/>
    </row>
    <row r="2" spans="1:7" ht="18.75" x14ac:dyDescent="0.3">
      <c r="C2" s="110" t="s">
        <v>123</v>
      </c>
      <c r="D2" s="110"/>
      <c r="E2" s="110"/>
    </row>
    <row r="3" spans="1:7" ht="18.75" x14ac:dyDescent="0.3">
      <c r="C3" s="110" t="s">
        <v>159</v>
      </c>
      <c r="D3" s="110"/>
      <c r="E3" s="110"/>
    </row>
    <row r="4" spans="1:7" ht="18.75" x14ac:dyDescent="0.3">
      <c r="C4" s="112" t="s">
        <v>294</v>
      </c>
      <c r="D4" s="110" t="s">
        <v>160</v>
      </c>
      <c r="E4" s="110"/>
    </row>
    <row r="6" spans="1:7" ht="18.75" x14ac:dyDescent="0.3">
      <c r="A6" s="207" t="s">
        <v>0</v>
      </c>
      <c r="B6" s="208"/>
      <c r="C6" s="208"/>
      <c r="D6" s="208"/>
      <c r="E6" s="208"/>
    </row>
    <row r="7" spans="1:7" ht="18.75" x14ac:dyDescent="0.3">
      <c r="A7" s="209" t="s">
        <v>161</v>
      </c>
      <c r="B7" s="209"/>
      <c r="C7" s="209"/>
      <c r="D7" s="209"/>
      <c r="E7" s="209"/>
    </row>
    <row r="8" spans="1:7" ht="18.75" x14ac:dyDescent="0.3">
      <c r="A8" s="145"/>
      <c r="E8" s="146" t="s">
        <v>1</v>
      </c>
    </row>
    <row r="9" spans="1:7" ht="18.75" x14ac:dyDescent="0.3">
      <c r="A9" s="145"/>
      <c r="G9" s="109" t="s">
        <v>1</v>
      </c>
    </row>
    <row r="10" spans="1:7" ht="150" x14ac:dyDescent="0.2">
      <c r="A10" s="115" t="s">
        <v>2</v>
      </c>
      <c r="B10" s="115" t="s">
        <v>3</v>
      </c>
      <c r="C10" s="147">
        <v>2019</v>
      </c>
      <c r="D10" s="147" t="s">
        <v>162</v>
      </c>
      <c r="E10" s="147" t="s">
        <v>163</v>
      </c>
      <c r="F10" s="148">
        <v>2020</v>
      </c>
      <c r="G10" s="148">
        <v>2021</v>
      </c>
    </row>
    <row r="11" spans="1:7" ht="56.25" x14ac:dyDescent="0.2">
      <c r="A11" s="115" t="s">
        <v>4</v>
      </c>
      <c r="B11" s="149" t="s">
        <v>164</v>
      </c>
      <c r="C11" s="150">
        <f>C12</f>
        <v>972601.54999999981</v>
      </c>
      <c r="D11" s="150">
        <v>0</v>
      </c>
      <c r="E11" s="150">
        <v>0</v>
      </c>
      <c r="F11" s="150">
        <v>0</v>
      </c>
      <c r="G11" s="150">
        <v>0</v>
      </c>
    </row>
    <row r="12" spans="1:7" ht="37.5" x14ac:dyDescent="0.2">
      <c r="A12" s="151" t="s">
        <v>5</v>
      </c>
      <c r="B12" s="152" t="s">
        <v>6</v>
      </c>
      <c r="C12" s="150">
        <f>C14+C17</f>
        <v>972601.54999999981</v>
      </c>
      <c r="D12" s="150" t="e">
        <f>D13+D17</f>
        <v>#REF!</v>
      </c>
      <c r="E12" s="150" t="e">
        <f>E13+E17</f>
        <v>#REF!</v>
      </c>
      <c r="F12" s="150">
        <f>F13+F17</f>
        <v>0</v>
      </c>
      <c r="G12" s="150">
        <f>G13+G17</f>
        <v>0</v>
      </c>
    </row>
    <row r="13" spans="1:7" ht="18.75" x14ac:dyDescent="0.2">
      <c r="A13" s="151" t="s">
        <v>7</v>
      </c>
      <c r="B13" s="152" t="s">
        <v>8</v>
      </c>
      <c r="C13" s="150">
        <f>C14</f>
        <v>-4388400</v>
      </c>
      <c r="D13" s="150" t="e">
        <f t="shared" ref="C13:G15" si="0">D14</f>
        <v>#REF!</v>
      </c>
      <c r="E13" s="150" t="e">
        <f t="shared" si="0"/>
        <v>#REF!</v>
      </c>
      <c r="F13" s="150">
        <f>F14</f>
        <v>-4198100</v>
      </c>
      <c r="G13" s="150">
        <f t="shared" si="0"/>
        <v>-4248500</v>
      </c>
    </row>
    <row r="14" spans="1:7" ht="37.5" x14ac:dyDescent="0.2">
      <c r="A14" s="151" t="s">
        <v>9</v>
      </c>
      <c r="B14" s="152" t="s">
        <v>10</v>
      </c>
      <c r="C14" s="150">
        <f t="shared" si="0"/>
        <v>-4388400</v>
      </c>
      <c r="D14" s="150" t="e">
        <f t="shared" si="0"/>
        <v>#REF!</v>
      </c>
      <c r="E14" s="150" t="e">
        <f t="shared" si="0"/>
        <v>#REF!</v>
      </c>
      <c r="F14" s="150">
        <f t="shared" si="0"/>
        <v>-4198100</v>
      </c>
      <c r="G14" s="150">
        <f t="shared" si="0"/>
        <v>-4248500</v>
      </c>
    </row>
    <row r="15" spans="1:7" ht="37.5" x14ac:dyDescent="0.2">
      <c r="A15" s="151" t="s">
        <v>11</v>
      </c>
      <c r="B15" s="152" t="s">
        <v>12</v>
      </c>
      <c r="C15" s="150">
        <f t="shared" si="0"/>
        <v>-4388400</v>
      </c>
      <c r="D15" s="150" t="e">
        <f t="shared" si="0"/>
        <v>#REF!</v>
      </c>
      <c r="E15" s="150" t="e">
        <f t="shared" si="0"/>
        <v>#REF!</v>
      </c>
      <c r="F15" s="150">
        <f t="shared" si="0"/>
        <v>-4198100</v>
      </c>
      <c r="G15" s="150">
        <f t="shared" si="0"/>
        <v>-4248500</v>
      </c>
    </row>
    <row r="16" spans="1:7" ht="37.5" x14ac:dyDescent="0.2">
      <c r="A16" s="151" t="s">
        <v>13</v>
      </c>
      <c r="B16" s="152" t="s">
        <v>14</v>
      </c>
      <c r="C16" s="150">
        <f>-'Приложение 2'!C72</f>
        <v>-4388400</v>
      </c>
      <c r="D16" s="150" t="e">
        <f>-[1]Лист2!D67</f>
        <v>#REF!</v>
      </c>
      <c r="E16" s="150" t="e">
        <f>-[1]Лист2!E67</f>
        <v>#REF!</v>
      </c>
      <c r="F16" s="150">
        <f>-'Приложение 5'!I110</f>
        <v>-4198100</v>
      </c>
      <c r="G16" s="150">
        <f>-'Приложение 5'!J110</f>
        <v>-4248500</v>
      </c>
    </row>
    <row r="17" spans="1:7" ht="18.75" x14ac:dyDescent="0.2">
      <c r="A17" s="151" t="s">
        <v>15</v>
      </c>
      <c r="B17" s="152" t="s">
        <v>16</v>
      </c>
      <c r="C17" s="150">
        <f t="shared" ref="C17:G19" si="1">C18</f>
        <v>5361001.55</v>
      </c>
      <c r="D17" s="150" t="e">
        <f t="shared" si="1"/>
        <v>#REF!</v>
      </c>
      <c r="E17" s="150" t="e">
        <f t="shared" si="1"/>
        <v>#REF!</v>
      </c>
      <c r="F17" s="150">
        <f>F18</f>
        <v>4198100</v>
      </c>
      <c r="G17" s="150">
        <f t="shared" si="1"/>
        <v>4248500</v>
      </c>
    </row>
    <row r="18" spans="1:7" ht="37.5" x14ac:dyDescent="0.2">
      <c r="A18" s="151" t="s">
        <v>17</v>
      </c>
      <c r="B18" s="152" t="s">
        <v>18</v>
      </c>
      <c r="C18" s="150">
        <f t="shared" si="1"/>
        <v>5361001.55</v>
      </c>
      <c r="D18" s="150" t="e">
        <f t="shared" si="1"/>
        <v>#REF!</v>
      </c>
      <c r="E18" s="150" t="e">
        <f t="shared" si="1"/>
        <v>#REF!</v>
      </c>
      <c r="F18" s="150">
        <f>F19</f>
        <v>4198100</v>
      </c>
      <c r="G18" s="150">
        <f t="shared" si="1"/>
        <v>4248500</v>
      </c>
    </row>
    <row r="19" spans="1:7" ht="37.5" x14ac:dyDescent="0.2">
      <c r="A19" s="151" t="s">
        <v>19</v>
      </c>
      <c r="B19" s="152" t="s">
        <v>20</v>
      </c>
      <c r="C19" s="150">
        <f t="shared" si="1"/>
        <v>5361001.55</v>
      </c>
      <c r="D19" s="150" t="e">
        <f t="shared" si="1"/>
        <v>#REF!</v>
      </c>
      <c r="E19" s="150" t="e">
        <f t="shared" si="1"/>
        <v>#REF!</v>
      </c>
      <c r="F19" s="150">
        <f>F20</f>
        <v>4198100</v>
      </c>
      <c r="G19" s="150">
        <f t="shared" si="1"/>
        <v>4248500</v>
      </c>
    </row>
    <row r="20" spans="1:7" ht="37.5" x14ac:dyDescent="0.2">
      <c r="A20" s="151" t="s">
        <v>21</v>
      </c>
      <c r="B20" s="152" t="s">
        <v>22</v>
      </c>
      <c r="C20" s="150">
        <f>'Приложение 3'!C31</f>
        <v>5361001.55</v>
      </c>
      <c r="D20" s="150" t="e">
        <f>[1]Лист3!D33</f>
        <v>#REF!</v>
      </c>
      <c r="E20" s="150" t="e">
        <f>[1]Лист3!E33</f>
        <v>#REF!</v>
      </c>
      <c r="F20" s="150">
        <f>'Приложение 2'!F72</f>
        <v>4198100</v>
      </c>
      <c r="G20" s="150">
        <f>'Приложение 2'!G72</f>
        <v>4248500</v>
      </c>
    </row>
    <row r="21" spans="1:7" ht="18.75" x14ac:dyDescent="0.3">
      <c r="A21" s="153"/>
      <c r="B21" s="154"/>
      <c r="C21" s="155"/>
      <c r="D21" s="155"/>
      <c r="E21" s="155"/>
    </row>
    <row r="22" spans="1:7" ht="18.75" x14ac:dyDescent="0.3">
      <c r="A22" s="153"/>
      <c r="B22" s="154"/>
      <c r="C22" s="155"/>
      <c r="D22" s="155"/>
      <c r="E22" s="156"/>
    </row>
    <row r="23" spans="1:7" ht="18.75" x14ac:dyDescent="0.3">
      <c r="A23" s="153"/>
      <c r="B23" s="154"/>
      <c r="C23" s="155"/>
      <c r="D23" s="155"/>
      <c r="E23" s="156"/>
    </row>
    <row r="24" spans="1:7" x14ac:dyDescent="0.2">
      <c r="C24" s="157"/>
      <c r="D24" s="157"/>
      <c r="E24" s="157"/>
    </row>
    <row r="25" spans="1:7" x14ac:dyDescent="0.2">
      <c r="C25" s="157"/>
      <c r="D25" s="157"/>
      <c r="E25" s="157"/>
    </row>
    <row r="26" spans="1:7" x14ac:dyDescent="0.2">
      <c r="C26" s="157"/>
      <c r="D26" s="157"/>
      <c r="E26" s="157"/>
    </row>
    <row r="27" spans="1:7" x14ac:dyDescent="0.2">
      <c r="C27" s="157"/>
      <c r="D27" s="157"/>
      <c r="E27" s="157"/>
    </row>
    <row r="28" spans="1:7" x14ac:dyDescent="0.2">
      <c r="C28" s="157"/>
      <c r="D28" s="157"/>
      <c r="E28" s="157"/>
    </row>
    <row r="29" spans="1:7" x14ac:dyDescent="0.2">
      <c r="C29" s="157"/>
      <c r="D29" s="157"/>
      <c r="E29" s="157"/>
    </row>
    <row r="30" spans="1:7" x14ac:dyDescent="0.2">
      <c r="C30" s="157"/>
      <c r="D30" s="157"/>
      <c r="E30" s="157"/>
    </row>
    <row r="31" spans="1:7" x14ac:dyDescent="0.2">
      <c r="C31" s="157"/>
      <c r="D31" s="157"/>
      <c r="E31" s="157"/>
    </row>
    <row r="32" spans="1:7" x14ac:dyDescent="0.2">
      <c r="C32" s="157"/>
      <c r="D32" s="157"/>
      <c r="E32" s="157"/>
    </row>
    <row r="33" spans="3:5" x14ac:dyDescent="0.2">
      <c r="C33" s="157"/>
      <c r="D33" s="157"/>
      <c r="E33" s="157"/>
    </row>
    <row r="34" spans="3:5" x14ac:dyDescent="0.2">
      <c r="C34" s="157"/>
      <c r="D34" s="157"/>
      <c r="E34" s="157"/>
    </row>
    <row r="35" spans="3:5" x14ac:dyDescent="0.2">
      <c r="C35" s="157"/>
      <c r="D35" s="157"/>
      <c r="E35" s="157"/>
    </row>
  </sheetData>
  <mergeCells count="2">
    <mergeCell ref="A6:E6"/>
    <mergeCell ref="A7:E7"/>
  </mergeCells>
  <pageMargins left="0.78740157480314965" right="0.78740157480314965" top="0.78740157480314965" bottom="0.78740157480314965" header="0" footer="0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view="pageBreakPreview" zoomScale="80" zoomScaleNormal="75" zoomScaleSheetLayoutView="80" workbookViewId="0">
      <selection activeCell="C4" sqref="C4"/>
    </sheetView>
  </sheetViews>
  <sheetFormatPr defaultRowHeight="15.75" x14ac:dyDescent="0.25"/>
  <cols>
    <col min="1" max="1" width="30" style="158" customWidth="1"/>
    <col min="2" max="2" width="72.7109375" style="109" customWidth="1"/>
    <col min="3" max="3" width="16" style="165" customWidth="1"/>
    <col min="4" max="4" width="16" style="165" hidden="1" customWidth="1"/>
    <col min="5" max="5" width="15.85546875" style="165" hidden="1" customWidth="1"/>
    <col min="6" max="6" width="11.5703125" style="160" bestFit="1" customWidth="1"/>
    <col min="7" max="7" width="14.42578125" style="160" customWidth="1"/>
    <col min="8" max="16384" width="9.140625" style="109"/>
  </cols>
  <sheetData>
    <row r="1" spans="1:7" ht="18.75" x14ac:dyDescent="0.3">
      <c r="B1" s="110" t="s">
        <v>121</v>
      </c>
      <c r="C1" s="159" t="s">
        <v>271</v>
      </c>
      <c r="D1" s="159"/>
      <c r="E1" s="159"/>
    </row>
    <row r="2" spans="1:7" ht="18.75" x14ac:dyDescent="0.3">
      <c r="B2" s="110" t="s">
        <v>122</v>
      </c>
      <c r="C2" s="159" t="s">
        <v>123</v>
      </c>
      <c r="D2" s="159"/>
      <c r="E2" s="159"/>
    </row>
    <row r="3" spans="1:7" ht="18.75" x14ac:dyDescent="0.3">
      <c r="B3" s="110" t="s">
        <v>124</v>
      </c>
      <c r="C3" s="159" t="s">
        <v>125</v>
      </c>
      <c r="D3" s="159"/>
      <c r="E3" s="159"/>
    </row>
    <row r="4" spans="1:7" ht="18.75" x14ac:dyDescent="0.3">
      <c r="A4" s="161"/>
      <c r="B4" s="110" t="s">
        <v>126</v>
      </c>
      <c r="C4" s="162" t="s">
        <v>294</v>
      </c>
      <c r="D4" s="159"/>
      <c r="E4" s="159"/>
    </row>
    <row r="5" spans="1:7" ht="18.75" x14ac:dyDescent="0.3">
      <c r="A5" s="161"/>
      <c r="B5" s="145"/>
      <c r="C5" s="163"/>
      <c r="D5" s="163"/>
      <c r="E5" s="163"/>
    </row>
    <row r="6" spans="1:7" ht="18.75" x14ac:dyDescent="0.3">
      <c r="A6" s="208" t="s">
        <v>247</v>
      </c>
      <c r="B6" s="208"/>
      <c r="C6" s="208"/>
      <c r="D6" s="208"/>
      <c r="E6" s="208"/>
    </row>
    <row r="7" spans="1:7" ht="18.75" x14ac:dyDescent="0.3">
      <c r="A7" s="208"/>
      <c r="B7" s="208"/>
      <c r="C7" s="208"/>
      <c r="D7" s="208"/>
      <c r="E7" s="208"/>
    </row>
    <row r="8" spans="1:7" ht="18.75" x14ac:dyDescent="0.3">
      <c r="A8" s="164"/>
      <c r="E8" s="166" t="s">
        <v>1</v>
      </c>
    </row>
    <row r="9" spans="1:7" ht="18.75" x14ac:dyDescent="0.3">
      <c r="A9" s="164"/>
      <c r="E9" s="166"/>
    </row>
    <row r="10" spans="1:7" ht="49.5" x14ac:dyDescent="0.2">
      <c r="A10" s="167" t="s">
        <v>166</v>
      </c>
      <c r="B10" s="168" t="s">
        <v>167</v>
      </c>
      <c r="C10" s="169">
        <v>2019</v>
      </c>
      <c r="D10" s="169" t="s">
        <v>163</v>
      </c>
      <c r="E10" s="169" t="s">
        <v>163</v>
      </c>
      <c r="F10" s="170">
        <v>2020</v>
      </c>
      <c r="G10" s="170">
        <v>2021</v>
      </c>
    </row>
    <row r="11" spans="1:7" x14ac:dyDescent="0.2">
      <c r="A11" s="171" t="s">
        <v>168</v>
      </c>
      <c r="B11" s="172" t="s">
        <v>23</v>
      </c>
      <c r="C11" s="176">
        <f>C12+C16+C26+C32+C41+C44+C48</f>
        <v>1153100</v>
      </c>
      <c r="D11" s="176">
        <f>D12+D16+D26+D32+D44+D48+D41+D38</f>
        <v>0</v>
      </c>
      <c r="E11" s="176">
        <f>E12+E16+E26+E32+E44+E48+E41+E38</f>
        <v>0</v>
      </c>
      <c r="F11" s="176">
        <f>F12+F16+F26+F32+F41+F44+F48</f>
        <v>1234800</v>
      </c>
      <c r="G11" s="176">
        <f>G12+G16+G26+G32+G41+G44+G48</f>
        <v>1384600</v>
      </c>
    </row>
    <row r="12" spans="1:7" x14ac:dyDescent="0.2">
      <c r="A12" s="174" t="s">
        <v>169</v>
      </c>
      <c r="B12" s="175" t="s">
        <v>24</v>
      </c>
      <c r="C12" s="176">
        <f>C13</f>
        <v>243000</v>
      </c>
      <c r="D12" s="176">
        <f t="shared" ref="C12:G14" si="0">D13</f>
        <v>0</v>
      </c>
      <c r="E12" s="176">
        <f t="shared" si="0"/>
        <v>0</v>
      </c>
      <c r="F12" s="176">
        <f t="shared" si="0"/>
        <v>253000</v>
      </c>
      <c r="G12" s="176">
        <f t="shared" si="0"/>
        <v>265000</v>
      </c>
    </row>
    <row r="13" spans="1:7" x14ac:dyDescent="0.2">
      <c r="A13" s="174" t="s">
        <v>170</v>
      </c>
      <c r="B13" s="175" t="s">
        <v>25</v>
      </c>
      <c r="C13" s="173">
        <f>C14</f>
        <v>243000</v>
      </c>
      <c r="D13" s="173">
        <f t="shared" si="0"/>
        <v>0</v>
      </c>
      <c r="E13" s="173">
        <f t="shared" si="0"/>
        <v>0</v>
      </c>
      <c r="F13" s="173">
        <f t="shared" si="0"/>
        <v>253000</v>
      </c>
      <c r="G13" s="173">
        <f>G14</f>
        <v>265000</v>
      </c>
    </row>
    <row r="14" spans="1:7" ht="71.25" customHeight="1" x14ac:dyDescent="0.25">
      <c r="A14" s="177" t="s">
        <v>171</v>
      </c>
      <c r="B14" s="175" t="s">
        <v>172</v>
      </c>
      <c r="C14" s="173">
        <f t="shared" si="0"/>
        <v>243000</v>
      </c>
      <c r="D14" s="173">
        <f t="shared" si="0"/>
        <v>0</v>
      </c>
      <c r="E14" s="173">
        <f t="shared" si="0"/>
        <v>0</v>
      </c>
      <c r="F14" s="173">
        <f t="shared" si="0"/>
        <v>253000</v>
      </c>
      <c r="G14" s="173">
        <f t="shared" si="0"/>
        <v>265000</v>
      </c>
    </row>
    <row r="15" spans="1:7" ht="85.5" customHeight="1" x14ac:dyDescent="0.25">
      <c r="A15" s="177" t="s">
        <v>173</v>
      </c>
      <c r="B15" s="178" t="s">
        <v>172</v>
      </c>
      <c r="C15" s="179">
        <v>243000</v>
      </c>
      <c r="D15" s="179"/>
      <c r="E15" s="179"/>
      <c r="F15" s="180">
        <v>253000</v>
      </c>
      <c r="G15" s="180">
        <v>265000</v>
      </c>
    </row>
    <row r="16" spans="1:7" ht="31.5" x14ac:dyDescent="0.2">
      <c r="A16" s="174" t="s">
        <v>174</v>
      </c>
      <c r="B16" s="175" t="s">
        <v>175</v>
      </c>
      <c r="C16" s="176">
        <f>C17</f>
        <v>251600</v>
      </c>
      <c r="D16" s="176">
        <f>D17</f>
        <v>0</v>
      </c>
      <c r="E16" s="176">
        <f>E17</f>
        <v>0</v>
      </c>
      <c r="F16" s="176">
        <f>F17</f>
        <v>323300</v>
      </c>
      <c r="G16" s="176">
        <f>G17</f>
        <v>461100</v>
      </c>
    </row>
    <row r="17" spans="1:7" ht="40.5" customHeight="1" x14ac:dyDescent="0.2">
      <c r="A17" s="181" t="s">
        <v>176</v>
      </c>
      <c r="B17" s="182" t="s">
        <v>26</v>
      </c>
      <c r="C17" s="179">
        <f>C19+C21+C23+C25</f>
        <v>251600</v>
      </c>
      <c r="D17" s="179">
        <f>D19+D21+D23+D25</f>
        <v>0</v>
      </c>
      <c r="E17" s="179">
        <f>E19+E21+E23+E25</f>
        <v>0</v>
      </c>
      <c r="F17" s="179">
        <v>323300</v>
      </c>
      <c r="G17" s="179">
        <f>G19+G21+G23+G25</f>
        <v>461100</v>
      </c>
    </row>
    <row r="18" spans="1:7" ht="84" customHeight="1" x14ac:dyDescent="0.2">
      <c r="A18" s="181" t="s">
        <v>177</v>
      </c>
      <c r="B18" s="183" t="s">
        <v>27</v>
      </c>
      <c r="C18" s="179">
        <f>C19</f>
        <v>91200</v>
      </c>
      <c r="D18" s="179"/>
      <c r="E18" s="179"/>
      <c r="F18" s="180">
        <v>122600</v>
      </c>
      <c r="G18" s="180">
        <v>174400</v>
      </c>
    </row>
    <row r="19" spans="1:7" ht="122.25" customHeight="1" x14ac:dyDescent="0.2">
      <c r="A19" s="181" t="s">
        <v>273</v>
      </c>
      <c r="B19" s="183" t="s">
        <v>274</v>
      </c>
      <c r="C19" s="179">
        <v>91200</v>
      </c>
      <c r="D19" s="179"/>
      <c r="E19" s="179"/>
      <c r="F19" s="180">
        <v>122600</v>
      </c>
      <c r="G19" s="180">
        <v>174400</v>
      </c>
    </row>
    <row r="20" spans="1:7" ht="106.5" customHeight="1" x14ac:dyDescent="0.2">
      <c r="A20" s="181" t="s">
        <v>178</v>
      </c>
      <c r="B20" s="182" t="s">
        <v>28</v>
      </c>
      <c r="C20" s="179">
        <v>700</v>
      </c>
      <c r="D20" s="179"/>
      <c r="E20" s="179"/>
      <c r="F20" s="180">
        <v>800</v>
      </c>
      <c r="G20" s="180">
        <v>1100</v>
      </c>
    </row>
    <row r="21" spans="1:7" ht="134.25" customHeight="1" x14ac:dyDescent="0.2">
      <c r="A21" s="181" t="s">
        <v>275</v>
      </c>
      <c r="B21" s="182" t="s">
        <v>276</v>
      </c>
      <c r="C21" s="179">
        <v>700</v>
      </c>
      <c r="D21" s="179"/>
      <c r="E21" s="179"/>
      <c r="F21" s="180">
        <v>800</v>
      </c>
      <c r="G21" s="180">
        <v>1100</v>
      </c>
    </row>
    <row r="22" spans="1:7" ht="89.25" customHeight="1" x14ac:dyDescent="0.2">
      <c r="A22" s="181" t="s">
        <v>179</v>
      </c>
      <c r="B22" s="182" t="s">
        <v>29</v>
      </c>
      <c r="C22" s="179">
        <f>C23</f>
        <v>176700</v>
      </c>
      <c r="D22" s="179"/>
      <c r="E22" s="179"/>
      <c r="F22" s="180">
        <v>241200</v>
      </c>
      <c r="G22" s="180">
        <v>343000</v>
      </c>
    </row>
    <row r="23" spans="1:7" ht="129.75" customHeight="1" x14ac:dyDescent="0.2">
      <c r="A23" s="181" t="s">
        <v>277</v>
      </c>
      <c r="B23" s="182" t="s">
        <v>278</v>
      </c>
      <c r="C23" s="179">
        <v>176700</v>
      </c>
      <c r="D23" s="179"/>
      <c r="E23" s="179"/>
      <c r="F23" s="180">
        <v>241200</v>
      </c>
      <c r="G23" s="180">
        <v>343000</v>
      </c>
    </row>
    <row r="24" spans="1:7" ht="63" x14ac:dyDescent="0.2">
      <c r="A24" s="184" t="s">
        <v>180</v>
      </c>
      <c r="B24" s="185" t="s">
        <v>30</v>
      </c>
      <c r="C24" s="173">
        <f>C25</f>
        <v>-17000</v>
      </c>
      <c r="D24" s="173"/>
      <c r="E24" s="173"/>
      <c r="F24" s="186">
        <v>-41300</v>
      </c>
      <c r="G24" s="186">
        <v>-57400</v>
      </c>
    </row>
    <row r="25" spans="1:7" ht="138" customHeight="1" x14ac:dyDescent="0.2">
      <c r="A25" s="184" t="s">
        <v>279</v>
      </c>
      <c r="B25" s="185" t="s">
        <v>280</v>
      </c>
      <c r="C25" s="173">
        <v>-17000</v>
      </c>
      <c r="D25" s="173"/>
      <c r="E25" s="173"/>
      <c r="F25" s="186">
        <v>-41300</v>
      </c>
      <c r="G25" s="186">
        <v>-57400</v>
      </c>
    </row>
    <row r="26" spans="1:7" x14ac:dyDescent="0.2">
      <c r="A26" s="174" t="s">
        <v>181</v>
      </c>
      <c r="B26" s="175" t="s">
        <v>182</v>
      </c>
      <c r="C26" s="173">
        <f>C27+C30</f>
        <v>1500</v>
      </c>
      <c r="D26" s="173">
        <f>D27+D30</f>
        <v>0</v>
      </c>
      <c r="E26" s="173">
        <f>E27+E30</f>
        <v>0</v>
      </c>
      <c r="F26" s="173">
        <f>F27+F30</f>
        <v>1500</v>
      </c>
      <c r="G26" s="173">
        <f>G27+G30</f>
        <v>1500</v>
      </c>
    </row>
    <row r="27" spans="1:7" ht="31.5" x14ac:dyDescent="0.2">
      <c r="A27" s="174" t="s">
        <v>183</v>
      </c>
      <c r="B27" s="175" t="s">
        <v>184</v>
      </c>
      <c r="C27" s="173">
        <f>C29</f>
        <v>1000</v>
      </c>
      <c r="D27" s="173">
        <f>D28+D29</f>
        <v>0</v>
      </c>
      <c r="E27" s="173">
        <f>E28+E29</f>
        <v>0</v>
      </c>
      <c r="F27" s="173">
        <f>F29</f>
        <v>1000</v>
      </c>
      <c r="G27" s="173">
        <f>G29</f>
        <v>1000</v>
      </c>
    </row>
    <row r="28" spans="1:7" ht="31.5" x14ac:dyDescent="0.2">
      <c r="A28" s="174" t="s">
        <v>185</v>
      </c>
      <c r="B28" s="175" t="s">
        <v>186</v>
      </c>
      <c r="C28" s="173">
        <v>1000</v>
      </c>
      <c r="D28" s="173"/>
      <c r="E28" s="173"/>
      <c r="F28" s="186">
        <v>1000</v>
      </c>
      <c r="G28" s="186">
        <v>1000</v>
      </c>
    </row>
    <row r="29" spans="1:7" ht="63" x14ac:dyDescent="0.2">
      <c r="A29" s="174" t="s">
        <v>260</v>
      </c>
      <c r="B29" s="175" t="s">
        <v>261</v>
      </c>
      <c r="C29" s="173">
        <v>1000</v>
      </c>
      <c r="D29" s="173"/>
      <c r="E29" s="173"/>
      <c r="F29" s="186">
        <v>1000</v>
      </c>
      <c r="G29" s="186">
        <v>1000</v>
      </c>
    </row>
    <row r="30" spans="1:7" x14ac:dyDescent="0.2">
      <c r="A30" s="174" t="s">
        <v>187</v>
      </c>
      <c r="B30" s="175" t="s">
        <v>188</v>
      </c>
      <c r="C30" s="173">
        <f>C31</f>
        <v>500</v>
      </c>
      <c r="D30" s="173">
        <f>D31</f>
        <v>0</v>
      </c>
      <c r="E30" s="173">
        <f>E31</f>
        <v>0</v>
      </c>
      <c r="F30" s="173">
        <f>F31</f>
        <v>500</v>
      </c>
      <c r="G30" s="173">
        <f>G31</f>
        <v>500</v>
      </c>
    </row>
    <row r="31" spans="1:7" x14ac:dyDescent="0.2">
      <c r="A31" s="174" t="s">
        <v>189</v>
      </c>
      <c r="B31" s="175" t="s">
        <v>188</v>
      </c>
      <c r="C31" s="173">
        <v>500</v>
      </c>
      <c r="D31" s="173"/>
      <c r="E31" s="173"/>
      <c r="F31" s="186">
        <v>500</v>
      </c>
      <c r="G31" s="186">
        <v>500</v>
      </c>
    </row>
    <row r="32" spans="1:7" x14ac:dyDescent="0.2">
      <c r="A32" s="174" t="s">
        <v>190</v>
      </c>
      <c r="B32" s="175" t="s">
        <v>31</v>
      </c>
      <c r="C32" s="173">
        <f>C33+C38</f>
        <v>579000</v>
      </c>
      <c r="D32" s="173">
        <f t="shared" ref="C32:G33" si="1">D33</f>
        <v>0</v>
      </c>
      <c r="E32" s="173">
        <f t="shared" si="1"/>
        <v>0</v>
      </c>
      <c r="F32" s="173">
        <f>F33+F38</f>
        <v>579000</v>
      </c>
      <c r="G32" s="173">
        <f>G33+G38</f>
        <v>579000</v>
      </c>
    </row>
    <row r="33" spans="1:7" x14ac:dyDescent="0.2">
      <c r="A33" s="174" t="s">
        <v>191</v>
      </c>
      <c r="B33" s="175" t="s">
        <v>32</v>
      </c>
      <c r="C33" s="173">
        <f t="shared" si="1"/>
        <v>6000</v>
      </c>
      <c r="D33" s="173">
        <f t="shared" si="1"/>
        <v>0</v>
      </c>
      <c r="E33" s="173">
        <f t="shared" si="1"/>
        <v>0</v>
      </c>
      <c r="F33" s="173">
        <f t="shared" si="1"/>
        <v>6000</v>
      </c>
      <c r="G33" s="173">
        <f t="shared" si="1"/>
        <v>6000</v>
      </c>
    </row>
    <row r="34" spans="1:7" ht="78.75" x14ac:dyDescent="0.2">
      <c r="A34" s="174" t="s">
        <v>192</v>
      </c>
      <c r="B34" s="175" t="s">
        <v>193</v>
      </c>
      <c r="C34" s="173">
        <v>6000</v>
      </c>
      <c r="D34" s="173"/>
      <c r="E34" s="173"/>
      <c r="F34" s="186">
        <v>6000</v>
      </c>
      <c r="G34" s="186">
        <v>6000</v>
      </c>
    </row>
    <row r="35" spans="1:7" hidden="1" x14ac:dyDescent="0.2">
      <c r="A35" s="174" t="s">
        <v>194</v>
      </c>
      <c r="B35" s="175" t="s">
        <v>195</v>
      </c>
      <c r="C35" s="173">
        <f>C36+C37</f>
        <v>0</v>
      </c>
      <c r="D35" s="173">
        <f>D36+D37</f>
        <v>0</v>
      </c>
      <c r="E35" s="173">
        <f>E36+E37</f>
        <v>0</v>
      </c>
      <c r="F35" s="186"/>
      <c r="G35" s="186"/>
    </row>
    <row r="36" spans="1:7" hidden="1" x14ac:dyDescent="0.2">
      <c r="A36" s="174" t="s">
        <v>196</v>
      </c>
      <c r="B36" s="175" t="s">
        <v>197</v>
      </c>
      <c r="C36" s="173"/>
      <c r="D36" s="173"/>
      <c r="E36" s="173"/>
      <c r="F36" s="186"/>
      <c r="G36" s="186"/>
    </row>
    <row r="37" spans="1:7" hidden="1" x14ac:dyDescent="0.2">
      <c r="A37" s="174" t="s">
        <v>198</v>
      </c>
      <c r="B37" s="175" t="s">
        <v>199</v>
      </c>
      <c r="C37" s="173"/>
      <c r="D37" s="173"/>
      <c r="E37" s="173"/>
      <c r="F37" s="186"/>
      <c r="G37" s="186"/>
    </row>
    <row r="38" spans="1:7" x14ac:dyDescent="0.2">
      <c r="A38" s="187" t="s">
        <v>200</v>
      </c>
      <c r="B38" s="175" t="s">
        <v>33</v>
      </c>
      <c r="C38" s="173">
        <f>C39+C40</f>
        <v>573000</v>
      </c>
      <c r="D38" s="173">
        <f>D39+D40</f>
        <v>0</v>
      </c>
      <c r="E38" s="173">
        <f>E39+E40</f>
        <v>0</v>
      </c>
      <c r="F38" s="173">
        <f>F39+F40</f>
        <v>573000</v>
      </c>
      <c r="G38" s="173">
        <f>G39+G40</f>
        <v>573000</v>
      </c>
    </row>
    <row r="39" spans="1:7" ht="63" x14ac:dyDescent="0.2">
      <c r="A39" s="188" t="s">
        <v>202</v>
      </c>
      <c r="B39" s="178" t="s">
        <v>34</v>
      </c>
      <c r="C39" s="179">
        <v>9000</v>
      </c>
      <c r="D39" s="179"/>
      <c r="E39" s="179"/>
      <c r="F39" s="180">
        <v>9000</v>
      </c>
      <c r="G39" s="180">
        <v>9000</v>
      </c>
    </row>
    <row r="40" spans="1:7" ht="63" x14ac:dyDescent="0.2">
      <c r="A40" s="189" t="s">
        <v>201</v>
      </c>
      <c r="B40" s="178" t="s">
        <v>203</v>
      </c>
      <c r="C40" s="179">
        <v>564000</v>
      </c>
      <c r="D40" s="179"/>
      <c r="E40" s="179"/>
      <c r="F40" s="180">
        <v>564000</v>
      </c>
      <c r="G40" s="180">
        <v>564000</v>
      </c>
    </row>
    <row r="41" spans="1:7" x14ac:dyDescent="0.2">
      <c r="A41" s="174" t="s">
        <v>204</v>
      </c>
      <c r="B41" s="175" t="s">
        <v>205</v>
      </c>
      <c r="C41" s="173">
        <f t="shared" ref="C41:G42" si="2">C42</f>
        <v>0</v>
      </c>
      <c r="D41" s="173">
        <f t="shared" si="2"/>
        <v>0</v>
      </c>
      <c r="E41" s="173">
        <f t="shared" si="2"/>
        <v>0</v>
      </c>
      <c r="F41" s="173">
        <f t="shared" si="2"/>
        <v>0</v>
      </c>
      <c r="G41" s="173">
        <f t="shared" si="2"/>
        <v>0</v>
      </c>
    </row>
    <row r="42" spans="1:7" ht="47.25" x14ac:dyDescent="0.2">
      <c r="A42" s="174" t="s">
        <v>206</v>
      </c>
      <c r="B42" s="175" t="s">
        <v>207</v>
      </c>
      <c r="C42" s="173">
        <f t="shared" si="2"/>
        <v>0</v>
      </c>
      <c r="D42" s="173">
        <f t="shared" si="2"/>
        <v>0</v>
      </c>
      <c r="E42" s="173">
        <f t="shared" si="2"/>
        <v>0</v>
      </c>
      <c r="F42" s="173">
        <f t="shared" si="2"/>
        <v>0</v>
      </c>
      <c r="G42" s="173">
        <f t="shared" si="2"/>
        <v>0</v>
      </c>
    </row>
    <row r="43" spans="1:7" ht="63" x14ac:dyDescent="0.2">
      <c r="A43" s="174" t="s">
        <v>208</v>
      </c>
      <c r="B43" s="175" t="s">
        <v>209</v>
      </c>
      <c r="C43" s="173"/>
      <c r="D43" s="173"/>
      <c r="E43" s="173"/>
      <c r="F43" s="186"/>
      <c r="G43" s="186"/>
    </row>
    <row r="44" spans="1:7" ht="31.5" x14ac:dyDescent="0.2">
      <c r="A44" s="174" t="s">
        <v>210</v>
      </c>
      <c r="B44" s="175" t="s">
        <v>211</v>
      </c>
      <c r="C44" s="173">
        <f>C47</f>
        <v>78000</v>
      </c>
      <c r="D44" s="173">
        <f>D45+D47</f>
        <v>0</v>
      </c>
      <c r="E44" s="173">
        <f>E45+E47</f>
        <v>0</v>
      </c>
      <c r="F44" s="173">
        <f>F45</f>
        <v>78000</v>
      </c>
      <c r="G44" s="173">
        <f>G45</f>
        <v>78000</v>
      </c>
    </row>
    <row r="45" spans="1:7" ht="78.75" x14ac:dyDescent="0.2">
      <c r="A45" s="187" t="s">
        <v>212</v>
      </c>
      <c r="B45" s="175" t="s">
        <v>213</v>
      </c>
      <c r="C45" s="173">
        <f>C47</f>
        <v>78000</v>
      </c>
      <c r="D45" s="173"/>
      <c r="E45" s="173"/>
      <c r="F45" s="186">
        <f>F47</f>
        <v>78000</v>
      </c>
      <c r="G45" s="186">
        <f>G47</f>
        <v>78000</v>
      </c>
    </row>
    <row r="46" spans="1:7" ht="78.75" x14ac:dyDescent="0.2">
      <c r="A46" s="190" t="s">
        <v>214</v>
      </c>
      <c r="B46" s="178" t="s">
        <v>283</v>
      </c>
      <c r="C46" s="179">
        <v>78000</v>
      </c>
      <c r="D46" s="179"/>
      <c r="E46" s="179"/>
      <c r="F46" s="180">
        <v>78000</v>
      </c>
      <c r="G46" s="180">
        <v>78000</v>
      </c>
    </row>
    <row r="47" spans="1:7" ht="63" x14ac:dyDescent="0.2">
      <c r="A47" s="190" t="s">
        <v>281</v>
      </c>
      <c r="B47" s="178" t="s">
        <v>282</v>
      </c>
      <c r="C47" s="179">
        <v>78000</v>
      </c>
      <c r="D47" s="179"/>
      <c r="E47" s="179"/>
      <c r="F47" s="180">
        <v>78000</v>
      </c>
      <c r="G47" s="180">
        <v>78000</v>
      </c>
    </row>
    <row r="48" spans="1:7" ht="31.5" x14ac:dyDescent="0.2">
      <c r="A48" s="174" t="s">
        <v>215</v>
      </c>
      <c r="B48" s="175" t="s">
        <v>216</v>
      </c>
      <c r="C48" s="173">
        <f>C49</f>
        <v>0</v>
      </c>
      <c r="D48" s="173">
        <f>D49</f>
        <v>0</v>
      </c>
      <c r="E48" s="173">
        <f>E49</f>
        <v>0</v>
      </c>
      <c r="F48" s="173">
        <f>F49</f>
        <v>0</v>
      </c>
      <c r="G48" s="173">
        <f>G49</f>
        <v>0</v>
      </c>
    </row>
    <row r="49" spans="1:7" ht="47.25" x14ac:dyDescent="0.2">
      <c r="A49" s="174" t="s">
        <v>217</v>
      </c>
      <c r="B49" s="175" t="s">
        <v>218</v>
      </c>
      <c r="C49" s="173"/>
      <c r="D49" s="173"/>
      <c r="E49" s="173"/>
      <c r="F49" s="186"/>
      <c r="G49" s="186"/>
    </row>
    <row r="50" spans="1:7" x14ac:dyDescent="0.2">
      <c r="A50" s="171" t="s">
        <v>219</v>
      </c>
      <c r="B50" s="172" t="s">
        <v>35</v>
      </c>
      <c r="C50" s="173">
        <f>C51</f>
        <v>3235300</v>
      </c>
      <c r="D50" s="173" t="e">
        <f>D51+D52+D57+#REF!+#REF!</f>
        <v>#REF!</v>
      </c>
      <c r="E50" s="173" t="e">
        <f>E51+E52+E57+#REF!+#REF!</f>
        <v>#REF!</v>
      </c>
      <c r="F50" s="173">
        <f>F51</f>
        <v>2963300</v>
      </c>
      <c r="G50" s="173">
        <f>G51</f>
        <v>2863900</v>
      </c>
    </row>
    <row r="51" spans="1:7" ht="31.5" x14ac:dyDescent="0.2">
      <c r="A51" s="174" t="s">
        <v>220</v>
      </c>
      <c r="B51" s="175" t="s">
        <v>36</v>
      </c>
      <c r="C51" s="173">
        <f>C52+C57</f>
        <v>3235300</v>
      </c>
      <c r="D51" s="173" t="e">
        <f>D52+D57+#REF!+#REF!</f>
        <v>#REF!</v>
      </c>
      <c r="E51" s="173" t="e">
        <f>E52+E57+#REF!+#REF!</f>
        <v>#REF!</v>
      </c>
      <c r="F51" s="173">
        <f>F52+F57+F55</f>
        <v>2963300</v>
      </c>
      <c r="G51" s="173">
        <f>G52+G57+G55</f>
        <v>2863900</v>
      </c>
    </row>
    <row r="52" spans="1:7" x14ac:dyDescent="0.2">
      <c r="A52" s="191" t="s">
        <v>255</v>
      </c>
      <c r="B52" s="172" t="s">
        <v>37</v>
      </c>
      <c r="C52" s="173">
        <f>C53+C55</f>
        <v>3145400</v>
      </c>
      <c r="D52" s="173" t="e">
        <f>D53+D55</f>
        <v>#REF!</v>
      </c>
      <c r="E52" s="173" t="e">
        <f>E53+E55</f>
        <v>#REF!</v>
      </c>
      <c r="F52" s="173">
        <f>F53</f>
        <v>2873400</v>
      </c>
      <c r="G52" s="173">
        <f>G53</f>
        <v>2774000</v>
      </c>
    </row>
    <row r="53" spans="1:7" x14ac:dyDescent="0.2">
      <c r="A53" s="192" t="s">
        <v>254</v>
      </c>
      <c r="B53" s="193" t="s">
        <v>38</v>
      </c>
      <c r="C53" s="179">
        <f>C54</f>
        <v>2945400</v>
      </c>
      <c r="D53" s="179">
        <f>D54</f>
        <v>0</v>
      </c>
      <c r="E53" s="179">
        <f>E54</f>
        <v>0</v>
      </c>
      <c r="F53" s="179">
        <f>F54</f>
        <v>2873400</v>
      </c>
      <c r="G53" s="179">
        <f>G54</f>
        <v>2774000</v>
      </c>
    </row>
    <row r="54" spans="1:7" ht="31.5" x14ac:dyDescent="0.2">
      <c r="A54" s="192" t="s">
        <v>248</v>
      </c>
      <c r="B54" s="193" t="s">
        <v>39</v>
      </c>
      <c r="C54" s="180">
        <v>2945400</v>
      </c>
      <c r="D54" s="180"/>
      <c r="E54" s="180"/>
      <c r="F54" s="180">
        <v>2873400</v>
      </c>
      <c r="G54" s="180">
        <v>2774000</v>
      </c>
    </row>
    <row r="55" spans="1:7" ht="31.5" x14ac:dyDescent="0.2">
      <c r="A55" s="194" t="s">
        <v>253</v>
      </c>
      <c r="B55" s="178" t="s">
        <v>40</v>
      </c>
      <c r="C55" s="180">
        <f>C56</f>
        <v>200000</v>
      </c>
      <c r="D55" s="180" t="e">
        <f>#REF!</f>
        <v>#REF!</v>
      </c>
      <c r="E55" s="180" t="e">
        <f>#REF!</f>
        <v>#REF!</v>
      </c>
      <c r="F55" s="180">
        <f>F56</f>
        <v>0</v>
      </c>
      <c r="G55" s="180">
        <f>G56</f>
        <v>0</v>
      </c>
    </row>
    <row r="56" spans="1:7" ht="31.5" x14ac:dyDescent="0.2">
      <c r="A56" s="181" t="s">
        <v>249</v>
      </c>
      <c r="B56" s="204" t="s">
        <v>243</v>
      </c>
      <c r="C56" s="173">
        <v>200000</v>
      </c>
      <c r="D56" s="173" t="e">
        <f>#REF!+D57+D59</f>
        <v>#REF!</v>
      </c>
      <c r="E56" s="173" t="e">
        <f>#REF!+E57+E59</f>
        <v>#REF!</v>
      </c>
      <c r="F56" s="173">
        <v>0</v>
      </c>
      <c r="G56" s="173">
        <v>0</v>
      </c>
    </row>
    <row r="57" spans="1:7" x14ac:dyDescent="0.2">
      <c r="A57" s="171" t="s">
        <v>252</v>
      </c>
      <c r="B57" s="172" t="s">
        <v>221</v>
      </c>
      <c r="C57" s="173">
        <f>+C58+C60</f>
        <v>89900</v>
      </c>
      <c r="D57" s="173" t="e">
        <f>#REF!+D58+D60</f>
        <v>#REF!</v>
      </c>
      <c r="E57" s="173" t="e">
        <f>#REF!+E58+E60</f>
        <v>#REF!</v>
      </c>
      <c r="F57" s="173">
        <f>+F58+F60</f>
        <v>89900</v>
      </c>
      <c r="G57" s="173">
        <f>+G58+G60</f>
        <v>89900</v>
      </c>
    </row>
    <row r="58" spans="1:7" ht="31.5" x14ac:dyDescent="0.2">
      <c r="A58" s="192" t="s">
        <v>251</v>
      </c>
      <c r="B58" s="178" t="s">
        <v>222</v>
      </c>
      <c r="C58" s="179">
        <f>C59</f>
        <v>89900</v>
      </c>
      <c r="D58" s="179">
        <f>D59</f>
        <v>0</v>
      </c>
      <c r="E58" s="179">
        <f>E59</f>
        <v>0</v>
      </c>
      <c r="F58" s="179">
        <f>F59</f>
        <v>89900</v>
      </c>
      <c r="G58" s="179">
        <f>G59</f>
        <v>89900</v>
      </c>
    </row>
    <row r="59" spans="1:7" ht="47.25" x14ac:dyDescent="0.2">
      <c r="A59" s="192" t="s">
        <v>250</v>
      </c>
      <c r="B59" s="195" t="s">
        <v>41</v>
      </c>
      <c r="C59" s="180">
        <v>89900</v>
      </c>
      <c r="D59" s="180"/>
      <c r="E59" s="179"/>
      <c r="F59" s="180">
        <v>89900</v>
      </c>
      <c r="G59" s="180">
        <v>89900</v>
      </c>
    </row>
    <row r="60" spans="1:7" ht="0.75" customHeight="1" x14ac:dyDescent="0.2">
      <c r="A60" s="196"/>
      <c r="B60" s="175"/>
      <c r="C60" s="173"/>
      <c r="D60" s="173">
        <f>D61</f>
        <v>0</v>
      </c>
      <c r="E60" s="173">
        <f>E61</f>
        <v>0</v>
      </c>
      <c r="F60" s="173"/>
      <c r="G60" s="173"/>
    </row>
    <row r="61" spans="1:7" hidden="1" x14ac:dyDescent="0.2">
      <c r="A61" s="197"/>
      <c r="B61" s="198"/>
      <c r="C61" s="199"/>
      <c r="D61" s="199"/>
      <c r="E61" s="200"/>
      <c r="F61" s="199"/>
      <c r="G61" s="199"/>
    </row>
    <row r="62" spans="1:7" ht="31.5" hidden="1" x14ac:dyDescent="0.2">
      <c r="A62" s="171" t="s">
        <v>223</v>
      </c>
      <c r="B62" s="172" t="s">
        <v>224</v>
      </c>
      <c r="C62" s="173">
        <f>C63+C68</f>
        <v>0</v>
      </c>
      <c r="D62" s="173">
        <f>D63+D68</f>
        <v>0</v>
      </c>
      <c r="E62" s="173">
        <f>E63+E68</f>
        <v>0</v>
      </c>
      <c r="F62" s="186"/>
      <c r="G62" s="186"/>
    </row>
    <row r="63" spans="1:7" hidden="1" x14ac:dyDescent="0.2">
      <c r="A63" s="174" t="s">
        <v>225</v>
      </c>
      <c r="B63" s="175" t="s">
        <v>226</v>
      </c>
      <c r="C63" s="173"/>
      <c r="D63" s="173">
        <f>D64+D66</f>
        <v>0</v>
      </c>
      <c r="E63" s="173">
        <f>E64+E66</f>
        <v>0</v>
      </c>
      <c r="F63" s="186"/>
      <c r="G63" s="186"/>
    </row>
    <row r="64" spans="1:7" hidden="1" x14ac:dyDescent="0.2">
      <c r="A64" s="171" t="s">
        <v>227</v>
      </c>
      <c r="B64" s="172" t="s">
        <v>228</v>
      </c>
      <c r="C64" s="173">
        <f>C65</f>
        <v>0</v>
      </c>
      <c r="D64" s="173">
        <f>D65</f>
        <v>0</v>
      </c>
      <c r="E64" s="173">
        <f>E65</f>
        <v>0</v>
      </c>
      <c r="F64" s="186"/>
      <c r="G64" s="186"/>
    </row>
    <row r="65" spans="1:7" ht="47.25" hidden="1" x14ac:dyDescent="0.2">
      <c r="A65" s="174" t="s">
        <v>229</v>
      </c>
      <c r="B65" s="175" t="s">
        <v>230</v>
      </c>
      <c r="C65" s="173">
        <v>0</v>
      </c>
      <c r="D65" s="173">
        <v>0</v>
      </c>
      <c r="E65" s="173">
        <v>0</v>
      </c>
      <c r="F65" s="186"/>
      <c r="G65" s="186"/>
    </row>
    <row r="66" spans="1:7" hidden="1" x14ac:dyDescent="0.2">
      <c r="A66" s="171" t="s">
        <v>231</v>
      </c>
      <c r="B66" s="172" t="s">
        <v>232</v>
      </c>
      <c r="C66" s="173">
        <f>C67</f>
        <v>0</v>
      </c>
      <c r="D66" s="173">
        <f>D67</f>
        <v>0</v>
      </c>
      <c r="E66" s="173">
        <f>E67</f>
        <v>0</v>
      </c>
      <c r="F66" s="186"/>
      <c r="G66" s="186"/>
    </row>
    <row r="67" spans="1:7" ht="47.25" hidden="1" x14ac:dyDescent="0.2">
      <c r="A67" s="174" t="s">
        <v>233</v>
      </c>
      <c r="B67" s="175" t="s">
        <v>234</v>
      </c>
      <c r="C67" s="173"/>
      <c r="D67" s="173"/>
      <c r="E67" s="173"/>
      <c r="F67" s="186"/>
      <c r="G67" s="186"/>
    </row>
    <row r="68" spans="1:7" ht="31.5" hidden="1" x14ac:dyDescent="0.2">
      <c r="A68" s="174" t="s">
        <v>235</v>
      </c>
      <c r="B68" s="175" t="s">
        <v>236</v>
      </c>
      <c r="C68" s="173">
        <f t="shared" ref="C68:E69" si="3">C69</f>
        <v>0</v>
      </c>
      <c r="D68" s="173">
        <f>D69</f>
        <v>0</v>
      </c>
      <c r="E68" s="173">
        <f t="shared" si="3"/>
        <v>0</v>
      </c>
      <c r="F68" s="186"/>
      <c r="G68" s="186"/>
    </row>
    <row r="69" spans="1:7" hidden="1" x14ac:dyDescent="0.2">
      <c r="A69" s="171" t="s">
        <v>237</v>
      </c>
      <c r="B69" s="172" t="s">
        <v>238</v>
      </c>
      <c r="C69" s="173">
        <f t="shared" si="3"/>
        <v>0</v>
      </c>
      <c r="D69" s="173">
        <f t="shared" si="3"/>
        <v>0</v>
      </c>
      <c r="E69" s="173">
        <f t="shared" si="3"/>
        <v>0</v>
      </c>
      <c r="F69" s="186"/>
      <c r="G69" s="186"/>
    </row>
    <row r="70" spans="1:7" ht="31.5" hidden="1" x14ac:dyDescent="0.2">
      <c r="A70" s="174" t="s">
        <v>239</v>
      </c>
      <c r="B70" s="175" t="s">
        <v>240</v>
      </c>
      <c r="C70" s="173"/>
      <c r="D70" s="173"/>
      <c r="E70" s="173"/>
      <c r="F70" s="186"/>
      <c r="G70" s="186"/>
    </row>
    <row r="71" spans="1:7" hidden="1" x14ac:dyDescent="0.2">
      <c r="A71" s="174"/>
      <c r="B71" s="172" t="s">
        <v>241</v>
      </c>
      <c r="C71" s="173">
        <f>C51</f>
        <v>3235300</v>
      </c>
      <c r="D71" s="173" t="e">
        <f>D51</f>
        <v>#REF!</v>
      </c>
      <c r="E71" s="173" t="e">
        <f>E51</f>
        <v>#REF!</v>
      </c>
      <c r="F71" s="186"/>
      <c r="G71" s="186"/>
    </row>
    <row r="72" spans="1:7" ht="15.75" customHeight="1" x14ac:dyDescent="0.2">
      <c r="A72" s="174"/>
      <c r="B72" s="172" t="s">
        <v>242</v>
      </c>
      <c r="C72" s="173">
        <f>C11+C50</f>
        <v>4388400</v>
      </c>
      <c r="D72" s="173" t="e">
        <f>D11+D50</f>
        <v>#REF!</v>
      </c>
      <c r="E72" s="173" t="e">
        <f>E11+E50</f>
        <v>#REF!</v>
      </c>
      <c r="F72" s="173">
        <f>F11+F50</f>
        <v>4198100</v>
      </c>
      <c r="G72" s="173">
        <f>G11+G50</f>
        <v>4248500</v>
      </c>
    </row>
    <row r="74" spans="1:7" ht="18.75" x14ac:dyDescent="0.3">
      <c r="B74" s="110"/>
      <c r="C74" s="159"/>
      <c r="D74" s="163"/>
      <c r="E74" s="160"/>
    </row>
    <row r="75" spans="1:7" ht="12.75" x14ac:dyDescent="0.2">
      <c r="C75" s="160"/>
      <c r="D75" s="160"/>
      <c r="E75" s="160"/>
    </row>
    <row r="76" spans="1:7" ht="12.75" x14ac:dyDescent="0.2">
      <c r="C76" s="160"/>
      <c r="D76" s="160"/>
      <c r="E76" s="160"/>
    </row>
    <row r="77" spans="1:7" ht="12.75" x14ac:dyDescent="0.2">
      <c r="C77" s="160"/>
      <c r="D77" s="160"/>
      <c r="E77" s="160"/>
    </row>
    <row r="78" spans="1:7" ht="12.75" x14ac:dyDescent="0.2">
      <c r="A78" s="201"/>
      <c r="B78" s="202"/>
      <c r="C78" s="203"/>
      <c r="D78" s="203"/>
      <c r="E78" s="203"/>
    </row>
    <row r="79" spans="1:7" ht="12.75" x14ac:dyDescent="0.2">
      <c r="A79" s="201"/>
      <c r="B79" s="202"/>
      <c r="C79" s="203"/>
      <c r="D79" s="203"/>
      <c r="E79" s="203"/>
    </row>
    <row r="80" spans="1:7" ht="12.75" x14ac:dyDescent="0.2">
      <c r="C80" s="160"/>
      <c r="D80" s="160"/>
      <c r="E80" s="160"/>
    </row>
    <row r="81" spans="3:5" ht="12.75" customHeight="1" x14ac:dyDescent="0.2">
      <c r="C81" s="160"/>
      <c r="D81" s="160"/>
      <c r="E81" s="160"/>
    </row>
    <row r="82" spans="3:5" ht="12.75" x14ac:dyDescent="0.2">
      <c r="C82" s="160"/>
      <c r="D82" s="160"/>
      <c r="E82" s="160"/>
    </row>
    <row r="83" spans="3:5" ht="12.75" x14ac:dyDescent="0.2">
      <c r="C83" s="160"/>
      <c r="D83" s="160"/>
      <c r="E83" s="160"/>
    </row>
    <row r="84" spans="3:5" ht="12.75" x14ac:dyDescent="0.2">
      <c r="C84" s="160"/>
      <c r="D84" s="160"/>
      <c r="E84" s="160"/>
    </row>
    <row r="85" spans="3:5" ht="12.75" x14ac:dyDescent="0.2">
      <c r="C85" s="160"/>
      <c r="D85" s="160"/>
      <c r="E85" s="160"/>
    </row>
    <row r="86" spans="3:5" ht="12.75" x14ac:dyDescent="0.2">
      <c r="C86" s="160"/>
      <c r="D86" s="160"/>
      <c r="E86" s="160"/>
    </row>
    <row r="87" spans="3:5" ht="12.75" x14ac:dyDescent="0.2">
      <c r="C87" s="160"/>
      <c r="D87" s="160"/>
      <c r="E87" s="160"/>
    </row>
    <row r="88" spans="3:5" ht="12.75" x14ac:dyDescent="0.2">
      <c r="C88" s="160"/>
      <c r="D88" s="160"/>
      <c r="E88" s="160"/>
    </row>
    <row r="89" spans="3:5" ht="12.75" x14ac:dyDescent="0.2">
      <c r="C89" s="160"/>
      <c r="D89" s="160"/>
      <c r="E89" s="160"/>
    </row>
    <row r="90" spans="3:5" ht="12.75" x14ac:dyDescent="0.2">
      <c r="C90" s="160"/>
      <c r="D90" s="160"/>
      <c r="E90" s="160"/>
    </row>
    <row r="91" spans="3:5" ht="12.75" x14ac:dyDescent="0.2">
      <c r="C91" s="160"/>
      <c r="D91" s="160"/>
      <c r="E91" s="160"/>
    </row>
    <row r="92" spans="3:5" ht="12.75" x14ac:dyDescent="0.2">
      <c r="C92" s="160"/>
      <c r="D92" s="160"/>
      <c r="E92" s="160"/>
    </row>
    <row r="93" spans="3:5" ht="12.75" x14ac:dyDescent="0.2">
      <c r="C93" s="160"/>
      <c r="D93" s="160"/>
      <c r="E93" s="160"/>
    </row>
    <row r="94" spans="3:5" ht="12.75" x14ac:dyDescent="0.2">
      <c r="C94" s="160"/>
      <c r="D94" s="160"/>
      <c r="E94" s="160"/>
    </row>
    <row r="95" spans="3:5" ht="12.75" x14ac:dyDescent="0.2">
      <c r="C95" s="160"/>
      <c r="D95" s="160"/>
      <c r="E95" s="160"/>
    </row>
    <row r="96" spans="3:5" ht="12.75" x14ac:dyDescent="0.2">
      <c r="C96" s="160"/>
      <c r="D96" s="160"/>
      <c r="E96" s="160"/>
    </row>
    <row r="97" spans="1:5" ht="12.75" x14ac:dyDescent="0.2">
      <c r="C97" s="160"/>
      <c r="D97" s="160"/>
      <c r="E97" s="160"/>
    </row>
    <row r="98" spans="1:5" ht="12.75" x14ac:dyDescent="0.2">
      <c r="C98" s="160"/>
      <c r="D98" s="160"/>
      <c r="E98" s="160"/>
    </row>
    <row r="99" spans="1:5" ht="12.75" x14ac:dyDescent="0.2">
      <c r="C99" s="160"/>
      <c r="D99" s="160"/>
      <c r="E99" s="160"/>
    </row>
    <row r="100" spans="1:5" ht="12.75" x14ac:dyDescent="0.2">
      <c r="C100" s="160"/>
      <c r="D100" s="160"/>
      <c r="E100" s="160"/>
    </row>
    <row r="101" spans="1:5" ht="12.75" x14ac:dyDescent="0.2">
      <c r="C101" s="160"/>
      <c r="D101" s="160"/>
      <c r="E101" s="160"/>
    </row>
    <row r="102" spans="1:5" ht="12.75" x14ac:dyDescent="0.2">
      <c r="C102" s="160"/>
      <c r="D102" s="160"/>
      <c r="E102" s="160"/>
    </row>
    <row r="103" spans="1:5" ht="12.75" x14ac:dyDescent="0.2">
      <c r="C103" s="160"/>
      <c r="D103" s="160"/>
      <c r="E103" s="160"/>
    </row>
    <row r="104" spans="1:5" ht="12.75" x14ac:dyDescent="0.2">
      <c r="C104" s="160"/>
      <c r="D104" s="160"/>
      <c r="E104" s="160"/>
    </row>
    <row r="105" spans="1:5" ht="12.75" x14ac:dyDescent="0.2">
      <c r="C105" s="160"/>
      <c r="D105" s="160"/>
      <c r="E105" s="160"/>
    </row>
    <row r="106" spans="1:5" ht="12.75" x14ac:dyDescent="0.2">
      <c r="C106" s="160"/>
      <c r="D106" s="160"/>
      <c r="E106" s="160"/>
    </row>
    <row r="107" spans="1:5" ht="12.75" x14ac:dyDescent="0.2">
      <c r="C107" s="160"/>
      <c r="D107" s="160"/>
      <c r="E107" s="160"/>
    </row>
    <row r="111" spans="1:5" ht="18.75" x14ac:dyDescent="0.3">
      <c r="A111" s="210"/>
      <c r="B111" s="210"/>
      <c r="C111" s="210"/>
      <c r="D111" s="210"/>
      <c r="E111" s="210"/>
    </row>
  </sheetData>
  <mergeCells count="3">
    <mergeCell ref="A6:E6"/>
    <mergeCell ref="A7:E7"/>
    <mergeCell ref="A111:E111"/>
  </mergeCells>
  <pageMargins left="0.78740157480314965" right="0.78740157480314965" top="0.78740157480314965" bottom="0.78740157480314965" header="0" footer="0"/>
  <pageSetup paperSize="9" scale="4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75" zoomScaleNormal="75" workbookViewId="0">
      <selection activeCell="C4" sqref="C4"/>
    </sheetView>
  </sheetViews>
  <sheetFormatPr defaultRowHeight="12.75" x14ac:dyDescent="0.2"/>
  <cols>
    <col min="1" max="1" width="11.140625" style="109" customWidth="1"/>
    <col min="2" max="2" width="76.7109375" style="109" customWidth="1"/>
    <col min="3" max="3" width="19.42578125" style="109" customWidth="1"/>
    <col min="4" max="4" width="16" style="109" hidden="1" customWidth="1"/>
    <col min="5" max="5" width="15.85546875" style="109" hidden="1" customWidth="1"/>
    <col min="6" max="6" width="13.140625" style="109" customWidth="1"/>
    <col min="7" max="7" width="13.5703125" style="109" customWidth="1"/>
    <col min="8" max="16384" width="9.140625" style="109"/>
  </cols>
  <sheetData>
    <row r="1" spans="1:7" ht="18.75" x14ac:dyDescent="0.3">
      <c r="B1" s="110" t="s">
        <v>121</v>
      </c>
      <c r="C1" s="110" t="s">
        <v>270</v>
      </c>
      <c r="D1" s="110"/>
      <c r="E1" s="110"/>
    </row>
    <row r="2" spans="1:7" ht="18.75" x14ac:dyDescent="0.3">
      <c r="B2" s="110" t="s">
        <v>122</v>
      </c>
      <c r="C2" s="110" t="s">
        <v>123</v>
      </c>
      <c r="D2" s="110"/>
      <c r="E2" s="110"/>
    </row>
    <row r="3" spans="1:7" ht="18.75" x14ac:dyDescent="0.3">
      <c r="B3" s="110" t="s">
        <v>124</v>
      </c>
      <c r="C3" s="110" t="s">
        <v>125</v>
      </c>
      <c r="D3" s="110"/>
      <c r="E3" s="110"/>
    </row>
    <row r="4" spans="1:7" ht="18.75" x14ac:dyDescent="0.3">
      <c r="A4" s="111"/>
      <c r="B4" s="110" t="s">
        <v>126</v>
      </c>
      <c r="C4" s="112" t="s">
        <v>294</v>
      </c>
      <c r="D4" s="110"/>
      <c r="E4" s="110"/>
    </row>
    <row r="5" spans="1:7" ht="46.5" customHeight="1" x14ac:dyDescent="0.3">
      <c r="A5" s="207" t="s">
        <v>262</v>
      </c>
      <c r="B5" s="208"/>
      <c r="C5" s="208"/>
      <c r="D5" s="208"/>
      <c r="E5" s="208"/>
      <c r="F5" s="212"/>
    </row>
    <row r="6" spans="1:7" ht="26.25" customHeight="1" x14ac:dyDescent="0.2">
      <c r="A6" s="211" t="s">
        <v>127</v>
      </c>
      <c r="B6" s="211"/>
      <c r="C6" s="211"/>
      <c r="D6" s="211"/>
      <c r="E6" s="211"/>
      <c r="G6" s="109" t="s">
        <v>1</v>
      </c>
    </row>
    <row r="7" spans="1:7" ht="18.75" x14ac:dyDescent="0.3">
      <c r="A7" s="113" t="s">
        <v>42</v>
      </c>
      <c r="B7" s="114" t="s">
        <v>43</v>
      </c>
      <c r="C7" s="115">
        <v>2019</v>
      </c>
      <c r="D7" s="115" t="s">
        <v>128</v>
      </c>
      <c r="E7" s="115" t="s">
        <v>129</v>
      </c>
      <c r="F7" s="116">
        <v>2020</v>
      </c>
      <c r="G7" s="116">
        <v>2021</v>
      </c>
    </row>
    <row r="8" spans="1:7" ht="18.75" x14ac:dyDescent="0.3">
      <c r="A8" s="117" t="s">
        <v>130</v>
      </c>
      <c r="B8" s="118" t="s">
        <v>44</v>
      </c>
      <c r="C8" s="119">
        <f>C9+C10+C14+C15+C16</f>
        <v>2355200</v>
      </c>
      <c r="D8" s="119" t="e">
        <f>D9+#REF!+D10</f>
        <v>#REF!</v>
      </c>
      <c r="E8" s="119" t="e">
        <f>E9+#REF!+E10</f>
        <v>#REF!</v>
      </c>
      <c r="F8" s="119">
        <f>F9+F10+F14+F15</f>
        <v>2148544</v>
      </c>
      <c r="G8" s="119">
        <f>G9+G10+G14+G15</f>
        <v>2156544</v>
      </c>
    </row>
    <row r="9" spans="1:7" ht="37.5" x14ac:dyDescent="0.3">
      <c r="A9" s="120" t="s">
        <v>131</v>
      </c>
      <c r="B9" s="121" t="s">
        <v>132</v>
      </c>
      <c r="C9" s="122">
        <v>592410</v>
      </c>
      <c r="D9" s="123"/>
      <c r="E9" s="123"/>
      <c r="F9" s="123">
        <v>592410</v>
      </c>
      <c r="G9" s="123">
        <v>592410</v>
      </c>
    </row>
    <row r="10" spans="1:7" ht="66" customHeight="1" x14ac:dyDescent="0.3">
      <c r="A10" s="120" t="s">
        <v>133</v>
      </c>
      <c r="B10" s="121" t="s">
        <v>134</v>
      </c>
      <c r="C10" s="124">
        <v>1656078</v>
      </c>
      <c r="D10" s="125"/>
      <c r="E10" s="125"/>
      <c r="F10" s="125">
        <v>1450215</v>
      </c>
      <c r="G10" s="125">
        <v>1458215</v>
      </c>
    </row>
    <row r="11" spans="1:7" ht="18.75" hidden="1" x14ac:dyDescent="0.3">
      <c r="A11" s="120" t="s">
        <v>135</v>
      </c>
      <c r="B11" s="126" t="s">
        <v>136</v>
      </c>
      <c r="C11" s="124"/>
      <c r="D11" s="125"/>
      <c r="E11" s="125"/>
      <c r="F11" s="125"/>
      <c r="G11" s="125"/>
    </row>
    <row r="12" spans="1:7" ht="18.75" hidden="1" x14ac:dyDescent="0.3">
      <c r="A12" s="117" t="s">
        <v>137</v>
      </c>
      <c r="B12" s="118" t="s">
        <v>47</v>
      </c>
      <c r="C12" s="127"/>
      <c r="D12" s="128"/>
      <c r="E12" s="128"/>
      <c r="F12" s="125"/>
      <c r="G12" s="125"/>
    </row>
    <row r="13" spans="1:7" ht="18.75" hidden="1" x14ac:dyDescent="0.3">
      <c r="A13" s="120" t="s">
        <v>138</v>
      </c>
      <c r="B13" s="126" t="s">
        <v>48</v>
      </c>
      <c r="C13" s="124"/>
      <c r="D13" s="125"/>
      <c r="E13" s="125"/>
      <c r="F13" s="125"/>
      <c r="G13" s="125"/>
    </row>
    <row r="14" spans="1:7" ht="63.75" customHeight="1" x14ac:dyDescent="0.3">
      <c r="A14" s="120" t="s">
        <v>139</v>
      </c>
      <c r="B14" s="126" t="s">
        <v>68</v>
      </c>
      <c r="C14" s="124">
        <v>15919</v>
      </c>
      <c r="D14" s="125"/>
      <c r="E14" s="125"/>
      <c r="F14" s="125">
        <v>15919</v>
      </c>
      <c r="G14" s="125">
        <v>15919</v>
      </c>
    </row>
    <row r="15" spans="1:7" s="131" customFormat="1" ht="18.75" x14ac:dyDescent="0.3">
      <c r="A15" s="138" t="s">
        <v>244</v>
      </c>
      <c r="B15" s="205" t="s">
        <v>263</v>
      </c>
      <c r="C15" s="124">
        <v>90000</v>
      </c>
      <c r="D15" s="125">
        <f>D17</f>
        <v>0</v>
      </c>
      <c r="E15" s="125">
        <f>E17</f>
        <v>0</v>
      </c>
      <c r="F15" s="125">
        <v>90000</v>
      </c>
      <c r="G15" s="125">
        <v>90000</v>
      </c>
    </row>
    <row r="16" spans="1:7" s="131" customFormat="1" ht="18.75" x14ac:dyDescent="0.3">
      <c r="A16" s="138" t="s">
        <v>135</v>
      </c>
      <c r="B16" s="205" t="s">
        <v>267</v>
      </c>
      <c r="C16" s="124">
        <v>793</v>
      </c>
      <c r="D16" s="125">
        <f>D18</f>
        <v>0</v>
      </c>
      <c r="E16" s="125">
        <f>E18</f>
        <v>0</v>
      </c>
      <c r="F16" s="125">
        <v>0</v>
      </c>
      <c r="G16" s="125">
        <v>0</v>
      </c>
    </row>
    <row r="17" spans="1:7" s="131" customFormat="1" ht="18.75" x14ac:dyDescent="0.3">
      <c r="A17" s="129" t="s">
        <v>137</v>
      </c>
      <c r="B17" s="130" t="s">
        <v>47</v>
      </c>
      <c r="C17" s="127">
        <f>C18</f>
        <v>89900</v>
      </c>
      <c r="D17" s="128">
        <f>D18</f>
        <v>0</v>
      </c>
      <c r="E17" s="128">
        <f>E18</f>
        <v>0</v>
      </c>
      <c r="F17" s="128">
        <f>F18</f>
        <v>89900</v>
      </c>
      <c r="G17" s="128">
        <f>G18</f>
        <v>89900</v>
      </c>
    </row>
    <row r="18" spans="1:7" s="133" customFormat="1" ht="18.75" x14ac:dyDescent="0.3">
      <c r="A18" s="120" t="s">
        <v>138</v>
      </c>
      <c r="B18" s="132" t="s">
        <v>48</v>
      </c>
      <c r="C18" s="124">
        <v>89900</v>
      </c>
      <c r="D18" s="125"/>
      <c r="E18" s="125"/>
      <c r="F18" s="125">
        <v>89900</v>
      </c>
      <c r="G18" s="125">
        <v>89900</v>
      </c>
    </row>
    <row r="19" spans="1:7" ht="37.5" x14ac:dyDescent="0.3">
      <c r="A19" s="117" t="s">
        <v>140</v>
      </c>
      <c r="B19" s="134" t="s">
        <v>141</v>
      </c>
      <c r="C19" s="127">
        <f>C20</f>
        <v>113155.19</v>
      </c>
      <c r="D19" s="128" t="e">
        <f>#REF!+D20</f>
        <v>#REF!</v>
      </c>
      <c r="E19" s="128" t="e">
        <f>#REF!+E20</f>
        <v>#REF!</v>
      </c>
      <c r="F19" s="128">
        <f>F20</f>
        <v>27000</v>
      </c>
      <c r="G19" s="128">
        <f>G20</f>
        <v>27000</v>
      </c>
    </row>
    <row r="20" spans="1:7" ht="18.75" x14ac:dyDescent="0.3">
      <c r="A20" s="120" t="s">
        <v>142</v>
      </c>
      <c r="B20" s="126" t="s">
        <v>49</v>
      </c>
      <c r="C20" s="124">
        <v>113155.19</v>
      </c>
      <c r="D20" s="125"/>
      <c r="E20" s="125"/>
      <c r="F20" s="125">
        <v>27000</v>
      </c>
      <c r="G20" s="125">
        <v>27000</v>
      </c>
    </row>
    <row r="21" spans="1:7" ht="18.75" x14ac:dyDescent="0.3">
      <c r="A21" s="117" t="s">
        <v>143</v>
      </c>
      <c r="B21" s="118" t="s">
        <v>50</v>
      </c>
      <c r="C21" s="127">
        <f>C22</f>
        <v>351600</v>
      </c>
      <c r="D21" s="128" t="e">
        <f>D22+#REF!</f>
        <v>#REF!</v>
      </c>
      <c r="E21" s="128" t="e">
        <f>E22+#REF!</f>
        <v>#REF!</v>
      </c>
      <c r="F21" s="128">
        <f>F22</f>
        <v>323300</v>
      </c>
      <c r="G21" s="128">
        <f>G22</f>
        <v>461100</v>
      </c>
    </row>
    <row r="22" spans="1:7" s="137" customFormat="1" ht="18.75" x14ac:dyDescent="0.3">
      <c r="A22" s="135" t="s">
        <v>144</v>
      </c>
      <c r="B22" s="136" t="s">
        <v>51</v>
      </c>
      <c r="C22" s="124">
        <v>351600</v>
      </c>
      <c r="D22" s="125"/>
      <c r="E22" s="125"/>
      <c r="F22" s="125">
        <v>323300</v>
      </c>
      <c r="G22" s="125">
        <v>461100</v>
      </c>
    </row>
    <row r="23" spans="1:7" ht="18.75" x14ac:dyDescent="0.3">
      <c r="A23" s="117" t="s">
        <v>145</v>
      </c>
      <c r="B23" s="118" t="s">
        <v>52</v>
      </c>
      <c r="C23" s="127">
        <f>C26</f>
        <v>1145127.67</v>
      </c>
      <c r="D23" s="128">
        <f>D26+D25+D24</f>
        <v>0</v>
      </c>
      <c r="E23" s="128">
        <f>E26+E25+E24</f>
        <v>0</v>
      </c>
      <c r="F23" s="128">
        <f>F26</f>
        <v>360000</v>
      </c>
      <c r="G23" s="128">
        <f>G26</f>
        <v>360000</v>
      </c>
    </row>
    <row r="24" spans="1:7" ht="18.75" x14ac:dyDescent="0.3">
      <c r="A24" s="138" t="s">
        <v>146</v>
      </c>
      <c r="B24" s="139" t="s">
        <v>147</v>
      </c>
      <c r="C24" s="127">
        <v>0</v>
      </c>
      <c r="D24" s="128"/>
      <c r="E24" s="128"/>
      <c r="F24" s="128">
        <v>0</v>
      </c>
      <c r="G24" s="128">
        <v>0</v>
      </c>
    </row>
    <row r="25" spans="1:7" ht="18.75" x14ac:dyDescent="0.3">
      <c r="A25" s="138" t="s">
        <v>148</v>
      </c>
      <c r="B25" s="139" t="s">
        <v>149</v>
      </c>
      <c r="C25" s="124">
        <v>0</v>
      </c>
      <c r="D25" s="128"/>
      <c r="E25" s="128"/>
      <c r="F25" s="125">
        <v>0</v>
      </c>
      <c r="G25" s="125">
        <v>0</v>
      </c>
    </row>
    <row r="26" spans="1:7" ht="18.75" x14ac:dyDescent="0.3">
      <c r="A26" s="138" t="s">
        <v>150</v>
      </c>
      <c r="B26" s="139" t="s">
        <v>53</v>
      </c>
      <c r="C26" s="124">
        <v>1145127.67</v>
      </c>
      <c r="D26" s="125"/>
      <c r="E26" s="125"/>
      <c r="F26" s="125">
        <v>360000</v>
      </c>
      <c r="G26" s="125">
        <v>360000</v>
      </c>
    </row>
    <row r="27" spans="1:7" ht="18.75" x14ac:dyDescent="0.3">
      <c r="A27" s="140" t="s">
        <v>151</v>
      </c>
      <c r="B27" s="141" t="s">
        <v>152</v>
      </c>
      <c r="C27" s="127">
        <v>0</v>
      </c>
      <c r="D27" s="128">
        <f>D28</f>
        <v>0</v>
      </c>
      <c r="E27" s="128">
        <f>E28</f>
        <v>0</v>
      </c>
      <c r="F27" s="125">
        <v>0</v>
      </c>
      <c r="G27" s="125">
        <v>0</v>
      </c>
    </row>
    <row r="28" spans="1:7" ht="37.5" x14ac:dyDescent="0.3">
      <c r="A28" s="142" t="s">
        <v>153</v>
      </c>
      <c r="B28" s="143" t="s">
        <v>154</v>
      </c>
      <c r="C28" s="124">
        <v>0</v>
      </c>
      <c r="D28" s="125"/>
      <c r="E28" s="125"/>
      <c r="F28" s="125">
        <v>0</v>
      </c>
      <c r="G28" s="125">
        <v>0</v>
      </c>
    </row>
    <row r="29" spans="1:7" ht="18.75" x14ac:dyDescent="0.3">
      <c r="A29" s="140" t="s">
        <v>155</v>
      </c>
      <c r="B29" s="141" t="s">
        <v>156</v>
      </c>
      <c r="C29" s="127">
        <f>C30</f>
        <v>1306018.69</v>
      </c>
      <c r="D29" s="128">
        <f>D30</f>
        <v>0</v>
      </c>
      <c r="E29" s="128">
        <f>E30</f>
        <v>0</v>
      </c>
      <c r="F29" s="128">
        <f>F30</f>
        <v>1249356</v>
      </c>
      <c r="G29" s="128">
        <f>G30</f>
        <v>1153956</v>
      </c>
    </row>
    <row r="30" spans="1:7" ht="18.75" x14ac:dyDescent="0.3">
      <c r="A30" s="120" t="s">
        <v>157</v>
      </c>
      <c r="B30" s="126" t="s">
        <v>54</v>
      </c>
      <c r="C30" s="124">
        <v>1306018.69</v>
      </c>
      <c r="D30" s="125"/>
      <c r="E30" s="125"/>
      <c r="F30" s="123">
        <v>1249356</v>
      </c>
      <c r="G30" s="123">
        <v>1153956</v>
      </c>
    </row>
    <row r="31" spans="1:7" ht="18.75" x14ac:dyDescent="0.3">
      <c r="A31" s="144"/>
      <c r="B31" s="130" t="s">
        <v>55</v>
      </c>
      <c r="C31" s="127">
        <f>C8+C17+C19+C21+C23+C29</f>
        <v>5361001.55</v>
      </c>
      <c r="D31" s="128" t="e">
        <f>D8+D17+D19+D21+D23+D27+D29+#REF!+#REF!</f>
        <v>#REF!</v>
      </c>
      <c r="E31" s="128" t="e">
        <f>E8+E17+E19+E21+E23+E27+E29+#REF!+#REF!</f>
        <v>#REF!</v>
      </c>
      <c r="F31" s="128">
        <f>F8+F17+F19+F21+F23+F27+F29</f>
        <v>4198100</v>
      </c>
      <c r="G31" s="128">
        <f>G8+G17+G19+G21+G23+G27+G29</f>
        <v>4248500</v>
      </c>
    </row>
  </sheetData>
  <mergeCells count="2">
    <mergeCell ref="A6:E6"/>
    <mergeCell ref="A5:F5"/>
  </mergeCells>
  <pageMargins left="0.59055118110236227" right="0" top="0.59055118110236227" bottom="0.19685039370078741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77"/>
  <sheetViews>
    <sheetView zoomScale="90" zoomScaleNormal="90" zoomScaleSheetLayoutView="80" workbookViewId="0">
      <selection activeCell="B6" sqref="B6:J6"/>
    </sheetView>
  </sheetViews>
  <sheetFormatPr defaultRowHeight="12.75" x14ac:dyDescent="0.2"/>
  <cols>
    <col min="1" max="1" width="3.7109375" style="18" customWidth="1"/>
    <col min="2" max="2" width="3" style="18" customWidth="1"/>
    <col min="3" max="3" width="50.140625" style="18" customWidth="1"/>
    <col min="4" max="4" width="8.28515625" style="18" customWidth="1"/>
    <col min="5" max="5" width="6.85546875" style="18" customWidth="1"/>
    <col min="6" max="6" width="13.42578125" style="18" customWidth="1"/>
    <col min="7" max="7" width="5.5703125" style="18" customWidth="1"/>
    <col min="8" max="8" width="15.85546875" style="18" customWidth="1"/>
    <col min="9" max="9" width="15.5703125" style="18" customWidth="1"/>
    <col min="10" max="10" width="12.5703125" style="18" customWidth="1"/>
    <col min="11" max="16384" width="9.140625" style="18"/>
  </cols>
  <sheetData>
    <row r="3" spans="2:10" x14ac:dyDescent="0.2">
      <c r="B3" s="214" t="s">
        <v>268</v>
      </c>
      <c r="C3" s="214"/>
      <c r="D3" s="214"/>
      <c r="E3" s="214"/>
      <c r="F3" s="214"/>
      <c r="G3" s="214"/>
      <c r="H3" s="214"/>
      <c r="I3" s="214"/>
      <c r="J3" s="214"/>
    </row>
    <row r="4" spans="2:10" x14ac:dyDescent="0.2">
      <c r="B4" s="214" t="s">
        <v>56</v>
      </c>
      <c r="C4" s="214"/>
      <c r="D4" s="214"/>
      <c r="E4" s="214"/>
      <c r="F4" s="214"/>
      <c r="G4" s="214"/>
      <c r="H4" s="214"/>
      <c r="I4" s="214"/>
      <c r="J4" s="214"/>
    </row>
    <row r="5" spans="2:10" x14ac:dyDescent="0.2">
      <c r="B5" s="214" t="s">
        <v>57</v>
      </c>
      <c r="C5" s="214"/>
      <c r="D5" s="214"/>
      <c r="E5" s="214"/>
      <c r="F5" s="214"/>
      <c r="G5" s="214"/>
      <c r="H5" s="214"/>
      <c r="I5" s="214"/>
      <c r="J5" s="214"/>
    </row>
    <row r="6" spans="2:10" x14ac:dyDescent="0.2">
      <c r="B6" s="214" t="s">
        <v>294</v>
      </c>
      <c r="C6" s="214"/>
      <c r="D6" s="214"/>
      <c r="E6" s="214"/>
      <c r="F6" s="214"/>
      <c r="G6" s="214"/>
      <c r="H6" s="214"/>
      <c r="I6" s="214"/>
      <c r="J6" s="214"/>
    </row>
    <row r="7" spans="2:10" x14ac:dyDescent="0.2">
      <c r="B7" s="215"/>
      <c r="C7" s="215"/>
      <c r="D7" s="215"/>
      <c r="E7" s="215"/>
      <c r="F7" s="215"/>
      <c r="G7" s="215"/>
      <c r="H7" s="215"/>
      <c r="I7" s="215"/>
      <c r="J7" s="215"/>
    </row>
    <row r="8" spans="2:10" ht="42" customHeight="1" thickBot="1" x14ac:dyDescent="0.25">
      <c r="B8" s="213" t="s">
        <v>264</v>
      </c>
      <c r="C8" s="213"/>
      <c r="D8" s="213"/>
      <c r="E8" s="213"/>
      <c r="F8" s="213"/>
      <c r="G8" s="213"/>
      <c r="H8" s="213"/>
      <c r="I8" s="213"/>
      <c r="J8" s="213"/>
    </row>
    <row r="9" spans="2:10" ht="26.25" thickBot="1" x14ac:dyDescent="0.25">
      <c r="B9" s="19"/>
      <c r="C9" s="4" t="s">
        <v>58</v>
      </c>
      <c r="D9" s="3" t="s">
        <v>59</v>
      </c>
      <c r="E9" s="3" t="s">
        <v>60</v>
      </c>
      <c r="F9" s="5" t="s">
        <v>61</v>
      </c>
      <c r="G9" s="5" t="s">
        <v>62</v>
      </c>
      <c r="H9" s="3">
        <v>2019</v>
      </c>
      <c r="I9" s="3">
        <v>2020</v>
      </c>
      <c r="J9" s="3">
        <v>2021</v>
      </c>
    </row>
    <row r="10" spans="2:10" ht="28.5" customHeight="1" thickBot="1" x14ac:dyDescent="0.25">
      <c r="B10" s="19"/>
      <c r="C10" s="6" t="s">
        <v>63</v>
      </c>
      <c r="D10" s="69">
        <v>1</v>
      </c>
      <c r="E10" s="69">
        <v>0</v>
      </c>
      <c r="F10" s="82">
        <v>0</v>
      </c>
      <c r="G10" s="92">
        <v>0</v>
      </c>
      <c r="H10" s="99">
        <f>H11+H16+H26+H35+H36</f>
        <v>2355200</v>
      </c>
      <c r="I10" s="99">
        <f>I11+I16+I28+I35</f>
        <v>2148544</v>
      </c>
      <c r="J10" s="99">
        <f>J11+J16+J26+J35</f>
        <v>2156544</v>
      </c>
    </row>
    <row r="11" spans="2:10" ht="45.75" customHeight="1" thickBot="1" x14ac:dyDescent="0.25">
      <c r="B11" s="8"/>
      <c r="C11" s="9" t="s">
        <v>45</v>
      </c>
      <c r="D11" s="70">
        <v>1</v>
      </c>
      <c r="E11" s="71">
        <v>2</v>
      </c>
      <c r="F11" s="83">
        <v>0</v>
      </c>
      <c r="G11" s="93">
        <v>0</v>
      </c>
      <c r="H11" s="99">
        <f t="shared" ref="H11:J14" si="0">H12</f>
        <v>592410</v>
      </c>
      <c r="I11" s="99">
        <f t="shared" si="0"/>
        <v>592410</v>
      </c>
      <c r="J11" s="99">
        <f t="shared" si="0"/>
        <v>592410</v>
      </c>
    </row>
    <row r="12" spans="2:10" ht="66.75" customHeight="1" thickBot="1" x14ac:dyDescent="0.25">
      <c r="B12" s="8"/>
      <c r="C12" s="10" t="s">
        <v>290</v>
      </c>
      <c r="D12" s="72">
        <v>1</v>
      </c>
      <c r="E12" s="73">
        <v>2</v>
      </c>
      <c r="F12" s="84">
        <v>69000000000</v>
      </c>
      <c r="G12" s="94">
        <v>0</v>
      </c>
      <c r="H12" s="100">
        <f t="shared" si="0"/>
        <v>592410</v>
      </c>
      <c r="I12" s="100">
        <f t="shared" si="0"/>
        <v>592410</v>
      </c>
      <c r="J12" s="100">
        <f t="shared" si="0"/>
        <v>592410</v>
      </c>
    </row>
    <row r="13" spans="2:10" ht="57" customHeight="1" thickBot="1" x14ac:dyDescent="0.25">
      <c r="B13" s="8"/>
      <c r="C13" s="10" t="s">
        <v>64</v>
      </c>
      <c r="D13" s="74">
        <v>1</v>
      </c>
      <c r="E13" s="74">
        <v>2</v>
      </c>
      <c r="F13" s="85">
        <v>6910000000</v>
      </c>
      <c r="G13" s="95">
        <v>0</v>
      </c>
      <c r="H13" s="100">
        <f t="shared" si="0"/>
        <v>592410</v>
      </c>
      <c r="I13" s="100">
        <f t="shared" si="0"/>
        <v>592410</v>
      </c>
      <c r="J13" s="100">
        <f t="shared" si="0"/>
        <v>592410</v>
      </c>
    </row>
    <row r="14" spans="2:10" ht="18.75" customHeight="1" thickBot="1" x14ac:dyDescent="0.25">
      <c r="B14" s="8"/>
      <c r="C14" s="10" t="s">
        <v>65</v>
      </c>
      <c r="D14" s="74">
        <v>1</v>
      </c>
      <c r="E14" s="74">
        <v>2</v>
      </c>
      <c r="F14" s="85">
        <v>6910010010</v>
      </c>
      <c r="G14" s="95">
        <v>0</v>
      </c>
      <c r="H14" s="100">
        <f t="shared" si="0"/>
        <v>592410</v>
      </c>
      <c r="I14" s="100">
        <f t="shared" si="0"/>
        <v>592410</v>
      </c>
      <c r="J14" s="100">
        <f t="shared" si="0"/>
        <v>592410</v>
      </c>
    </row>
    <row r="15" spans="2:10" ht="30.75" customHeight="1" thickBot="1" x14ac:dyDescent="0.25">
      <c r="B15" s="8"/>
      <c r="C15" s="10" t="s">
        <v>66</v>
      </c>
      <c r="D15" s="74">
        <v>1</v>
      </c>
      <c r="E15" s="74">
        <v>2</v>
      </c>
      <c r="F15" s="85">
        <v>6910010010</v>
      </c>
      <c r="G15" s="95">
        <v>120</v>
      </c>
      <c r="H15" s="100">
        <v>592410</v>
      </c>
      <c r="I15" s="100">
        <v>592410</v>
      </c>
      <c r="J15" s="100">
        <v>592410</v>
      </c>
    </row>
    <row r="16" spans="2:10" ht="63.75" customHeight="1" thickBot="1" x14ac:dyDescent="0.25">
      <c r="B16" s="8"/>
      <c r="C16" s="9" t="s">
        <v>46</v>
      </c>
      <c r="D16" s="70">
        <v>1</v>
      </c>
      <c r="E16" s="71">
        <v>4</v>
      </c>
      <c r="F16" s="83">
        <v>0</v>
      </c>
      <c r="G16" s="93">
        <v>0</v>
      </c>
      <c r="H16" s="99">
        <f t="shared" ref="H16:J17" si="1">H17</f>
        <v>1656078</v>
      </c>
      <c r="I16" s="99">
        <f t="shared" si="1"/>
        <v>1450215</v>
      </c>
      <c r="J16" s="99">
        <f t="shared" si="1"/>
        <v>1458215</v>
      </c>
    </row>
    <row r="17" spans="2:10" ht="69" customHeight="1" thickBot="1" x14ac:dyDescent="0.25">
      <c r="B17" s="8"/>
      <c r="C17" s="10" t="s">
        <v>288</v>
      </c>
      <c r="D17" s="72">
        <v>1</v>
      </c>
      <c r="E17" s="73">
        <v>4</v>
      </c>
      <c r="F17" s="84">
        <v>69000000000</v>
      </c>
      <c r="G17" s="94">
        <v>0</v>
      </c>
      <c r="H17" s="100">
        <f t="shared" si="1"/>
        <v>1656078</v>
      </c>
      <c r="I17" s="100">
        <f t="shared" si="1"/>
        <v>1450215</v>
      </c>
      <c r="J17" s="100">
        <f t="shared" si="1"/>
        <v>1458215</v>
      </c>
    </row>
    <row r="18" spans="2:10" ht="55.5" customHeight="1" thickBot="1" x14ac:dyDescent="0.25">
      <c r="B18" s="8"/>
      <c r="C18" s="10" t="s">
        <v>64</v>
      </c>
      <c r="D18" s="72">
        <v>1</v>
      </c>
      <c r="E18" s="75">
        <v>4</v>
      </c>
      <c r="F18" s="86">
        <v>6910000000</v>
      </c>
      <c r="G18" s="95">
        <v>0</v>
      </c>
      <c r="H18" s="100">
        <f>H19+H24</f>
        <v>1656078</v>
      </c>
      <c r="I18" s="100">
        <f>I19+I24</f>
        <v>1450215</v>
      </c>
      <c r="J18" s="100">
        <v>1458215</v>
      </c>
    </row>
    <row r="19" spans="2:10" ht="30" customHeight="1" thickBot="1" x14ac:dyDescent="0.25">
      <c r="B19" s="8"/>
      <c r="C19" s="10" t="s">
        <v>67</v>
      </c>
      <c r="D19" s="72">
        <v>1</v>
      </c>
      <c r="E19" s="76">
        <v>4</v>
      </c>
      <c r="F19" s="87">
        <v>6910010020</v>
      </c>
      <c r="G19" s="94">
        <v>0</v>
      </c>
      <c r="H19" s="100">
        <f>H20+H21+H22+H23</f>
        <v>1418919</v>
      </c>
      <c r="I19" s="100">
        <v>1213056</v>
      </c>
      <c r="J19" s="100">
        <v>1213056</v>
      </c>
    </row>
    <row r="20" spans="2:10" ht="33.75" customHeight="1" thickBot="1" x14ac:dyDescent="0.25">
      <c r="B20" s="8"/>
      <c r="C20" s="10" t="s">
        <v>66</v>
      </c>
      <c r="D20" s="72">
        <v>1</v>
      </c>
      <c r="E20" s="73">
        <v>4</v>
      </c>
      <c r="F20" s="88">
        <v>6910010020</v>
      </c>
      <c r="G20" s="95">
        <v>120</v>
      </c>
      <c r="H20" s="100">
        <v>688758</v>
      </c>
      <c r="I20" s="100">
        <v>688758</v>
      </c>
      <c r="J20" s="100">
        <v>688758</v>
      </c>
    </row>
    <row r="21" spans="2:10" ht="32.25" customHeight="1" thickBot="1" x14ac:dyDescent="0.25">
      <c r="B21" s="8"/>
      <c r="C21" s="9" t="s">
        <v>89</v>
      </c>
      <c r="D21" s="72">
        <v>1</v>
      </c>
      <c r="E21" s="73">
        <v>4</v>
      </c>
      <c r="F21" s="86">
        <v>6910010020</v>
      </c>
      <c r="G21" s="95">
        <v>240</v>
      </c>
      <c r="H21" s="100">
        <v>712114</v>
      </c>
      <c r="I21" s="100">
        <v>513907</v>
      </c>
      <c r="J21" s="100">
        <v>521907</v>
      </c>
    </row>
    <row r="22" spans="2:10" ht="17.25" customHeight="1" thickBot="1" x14ac:dyDescent="0.25">
      <c r="B22" s="8"/>
      <c r="C22" s="9" t="s">
        <v>90</v>
      </c>
      <c r="D22" s="72">
        <v>1</v>
      </c>
      <c r="E22" s="73">
        <v>4</v>
      </c>
      <c r="F22" s="86">
        <v>6910010020</v>
      </c>
      <c r="G22" s="95">
        <v>540</v>
      </c>
      <c r="H22" s="100">
        <v>10391</v>
      </c>
      <c r="I22" s="100">
        <v>10391</v>
      </c>
      <c r="J22" s="100">
        <v>10391</v>
      </c>
    </row>
    <row r="23" spans="2:10" ht="19.5" customHeight="1" thickBot="1" x14ac:dyDescent="0.25">
      <c r="B23" s="8"/>
      <c r="C23" s="9" t="s">
        <v>91</v>
      </c>
      <c r="D23" s="72">
        <v>1</v>
      </c>
      <c r="E23" s="73">
        <v>4</v>
      </c>
      <c r="F23" s="86">
        <v>6910010020</v>
      </c>
      <c r="G23" s="95">
        <v>850</v>
      </c>
      <c r="H23" s="100">
        <v>7656</v>
      </c>
      <c r="I23" s="100">
        <v>0</v>
      </c>
      <c r="J23" s="100">
        <v>8000</v>
      </c>
    </row>
    <row r="24" spans="2:10" ht="75" customHeight="1" thickBot="1" x14ac:dyDescent="0.25">
      <c r="B24" s="8"/>
      <c r="C24" s="10" t="s">
        <v>119</v>
      </c>
      <c r="D24" s="72">
        <v>1</v>
      </c>
      <c r="E24" s="73">
        <v>4</v>
      </c>
      <c r="F24" s="86">
        <v>6910015010</v>
      </c>
      <c r="G24" s="95">
        <v>0</v>
      </c>
      <c r="H24" s="100">
        <f>H25</f>
        <v>237159</v>
      </c>
      <c r="I24" s="100">
        <f>I25</f>
        <v>237159</v>
      </c>
      <c r="J24" s="100">
        <f>J25</f>
        <v>237159</v>
      </c>
    </row>
    <row r="25" spans="2:10" ht="27" customHeight="1" thickBot="1" x14ac:dyDescent="0.25">
      <c r="B25" s="8"/>
      <c r="C25" s="10" t="s">
        <v>71</v>
      </c>
      <c r="D25" s="72">
        <v>1</v>
      </c>
      <c r="E25" s="73">
        <v>4</v>
      </c>
      <c r="F25" s="86">
        <v>6910015010</v>
      </c>
      <c r="G25" s="95">
        <v>540</v>
      </c>
      <c r="H25" s="100">
        <v>237159</v>
      </c>
      <c r="I25" s="100">
        <v>237159</v>
      </c>
      <c r="J25" s="100">
        <v>237159</v>
      </c>
    </row>
    <row r="26" spans="2:10" ht="57.75" customHeight="1" thickBot="1" x14ac:dyDescent="0.25">
      <c r="B26" s="20"/>
      <c r="C26" s="9" t="s">
        <v>68</v>
      </c>
      <c r="D26" s="72">
        <v>1</v>
      </c>
      <c r="E26" s="73">
        <v>6</v>
      </c>
      <c r="F26" s="86">
        <v>0</v>
      </c>
      <c r="G26" s="95">
        <v>0</v>
      </c>
      <c r="H26" s="100">
        <f t="shared" ref="H26:J28" si="2">H27</f>
        <v>15919</v>
      </c>
      <c r="I26" s="100">
        <f t="shared" si="2"/>
        <v>15919</v>
      </c>
      <c r="J26" s="100">
        <f t="shared" si="2"/>
        <v>15919</v>
      </c>
    </row>
    <row r="27" spans="2:10" ht="75" customHeight="1" thickBot="1" x14ac:dyDescent="0.25">
      <c r="B27" s="20"/>
      <c r="C27" s="10" t="s">
        <v>289</v>
      </c>
      <c r="D27" s="72">
        <v>1</v>
      </c>
      <c r="E27" s="73">
        <v>6</v>
      </c>
      <c r="F27" s="86">
        <v>6000000000</v>
      </c>
      <c r="G27" s="95">
        <v>0</v>
      </c>
      <c r="H27" s="100">
        <f t="shared" si="2"/>
        <v>15919</v>
      </c>
      <c r="I27" s="100">
        <f t="shared" si="2"/>
        <v>15919</v>
      </c>
      <c r="J27" s="100">
        <f t="shared" si="2"/>
        <v>15919</v>
      </c>
    </row>
    <row r="28" spans="2:10" ht="59.25" customHeight="1" thickBot="1" x14ac:dyDescent="0.25">
      <c r="B28" s="20"/>
      <c r="C28" s="14" t="s">
        <v>69</v>
      </c>
      <c r="D28" s="72">
        <v>1</v>
      </c>
      <c r="E28" s="73">
        <v>6</v>
      </c>
      <c r="F28" s="86">
        <v>6910000000</v>
      </c>
      <c r="G28" s="95">
        <v>0</v>
      </c>
      <c r="H28" s="100">
        <f t="shared" si="2"/>
        <v>15919</v>
      </c>
      <c r="I28" s="100">
        <f t="shared" si="2"/>
        <v>15919</v>
      </c>
      <c r="J28" s="100">
        <f t="shared" si="2"/>
        <v>15919</v>
      </c>
    </row>
    <row r="29" spans="2:10" ht="40.5" customHeight="1" thickBot="1" x14ac:dyDescent="0.25">
      <c r="B29" s="20"/>
      <c r="C29" s="10" t="s">
        <v>70</v>
      </c>
      <c r="D29" s="72">
        <v>1</v>
      </c>
      <c r="E29" s="73">
        <v>6</v>
      </c>
      <c r="F29" s="86">
        <v>6910010080</v>
      </c>
      <c r="G29" s="95">
        <v>0</v>
      </c>
      <c r="H29" s="100">
        <f>H30</f>
        <v>15919</v>
      </c>
      <c r="I29" s="100">
        <f>I30</f>
        <v>15919</v>
      </c>
      <c r="J29" s="100">
        <f>J30</f>
        <v>15919</v>
      </c>
    </row>
    <row r="30" spans="2:10" ht="19.5" customHeight="1" thickBot="1" x14ac:dyDescent="0.25">
      <c r="B30" s="20"/>
      <c r="C30" s="10" t="s">
        <v>71</v>
      </c>
      <c r="D30" s="72">
        <v>1</v>
      </c>
      <c r="E30" s="73">
        <v>6</v>
      </c>
      <c r="F30" s="86">
        <v>6910010080</v>
      </c>
      <c r="G30" s="95">
        <v>540</v>
      </c>
      <c r="H30" s="100">
        <v>15919</v>
      </c>
      <c r="I30" s="100">
        <v>15919</v>
      </c>
      <c r="J30" s="100">
        <v>15919</v>
      </c>
    </row>
    <row r="31" spans="2:10" ht="19.5" customHeight="1" thickBot="1" x14ac:dyDescent="0.25">
      <c r="B31" s="20"/>
      <c r="C31" s="9" t="s">
        <v>263</v>
      </c>
      <c r="D31" s="70">
        <v>1</v>
      </c>
      <c r="E31" s="71">
        <v>11</v>
      </c>
      <c r="F31" s="206">
        <v>0</v>
      </c>
      <c r="G31" s="92">
        <v>0</v>
      </c>
      <c r="H31" s="99">
        <f>H32</f>
        <v>90000</v>
      </c>
      <c r="I31" s="99">
        <f>I32</f>
        <v>90000</v>
      </c>
      <c r="J31" s="99">
        <f>J32</f>
        <v>90000</v>
      </c>
    </row>
    <row r="32" spans="2:10" ht="30" customHeight="1" thickBot="1" x14ac:dyDescent="0.25">
      <c r="B32" s="20"/>
      <c r="C32" s="10" t="s">
        <v>259</v>
      </c>
      <c r="D32" s="72">
        <v>1</v>
      </c>
      <c r="E32" s="73">
        <v>11</v>
      </c>
      <c r="F32" s="86">
        <v>7700000000</v>
      </c>
      <c r="G32" s="95">
        <v>0</v>
      </c>
      <c r="H32" s="100">
        <f t="shared" ref="H32:J34" si="3">H33</f>
        <v>90000</v>
      </c>
      <c r="I32" s="100">
        <f t="shared" si="3"/>
        <v>90000</v>
      </c>
      <c r="J32" s="100">
        <f t="shared" si="3"/>
        <v>90000</v>
      </c>
    </row>
    <row r="33" spans="2:10" ht="40.5" customHeight="1" thickBot="1" x14ac:dyDescent="0.25">
      <c r="B33" s="20"/>
      <c r="C33" s="10" t="s">
        <v>258</v>
      </c>
      <c r="D33" s="72">
        <v>1</v>
      </c>
      <c r="E33" s="73">
        <v>11</v>
      </c>
      <c r="F33" s="86">
        <v>7700000040</v>
      </c>
      <c r="G33" s="95">
        <v>0</v>
      </c>
      <c r="H33" s="100">
        <f t="shared" si="3"/>
        <v>90000</v>
      </c>
      <c r="I33" s="100">
        <f t="shared" si="3"/>
        <v>90000</v>
      </c>
      <c r="J33" s="100">
        <f t="shared" si="3"/>
        <v>90000</v>
      </c>
    </row>
    <row r="34" spans="2:10" ht="19.5" customHeight="1" thickBot="1" x14ac:dyDescent="0.25">
      <c r="B34" s="20"/>
      <c r="C34" s="10" t="s">
        <v>257</v>
      </c>
      <c r="D34" s="72">
        <v>1</v>
      </c>
      <c r="E34" s="73">
        <v>11</v>
      </c>
      <c r="F34" s="86">
        <v>7700000040</v>
      </c>
      <c r="G34" s="95">
        <v>800</v>
      </c>
      <c r="H34" s="100">
        <f t="shared" si="3"/>
        <v>90000</v>
      </c>
      <c r="I34" s="100">
        <f t="shared" si="3"/>
        <v>90000</v>
      </c>
      <c r="J34" s="100">
        <f t="shared" si="3"/>
        <v>90000</v>
      </c>
    </row>
    <row r="35" spans="2:10" ht="19.5" customHeight="1" thickBot="1" x14ac:dyDescent="0.25">
      <c r="B35" s="20"/>
      <c r="C35" s="10" t="s">
        <v>256</v>
      </c>
      <c r="D35" s="72">
        <v>1</v>
      </c>
      <c r="E35" s="73">
        <v>11</v>
      </c>
      <c r="F35" s="86">
        <v>7700000040</v>
      </c>
      <c r="G35" s="95">
        <v>870</v>
      </c>
      <c r="H35" s="100">
        <v>90000</v>
      </c>
      <c r="I35" s="100">
        <v>90000</v>
      </c>
      <c r="J35" s="100">
        <v>90000</v>
      </c>
    </row>
    <row r="36" spans="2:10" ht="30" customHeight="1" thickBot="1" x14ac:dyDescent="0.25">
      <c r="B36" s="20"/>
      <c r="C36" s="10" t="s">
        <v>136</v>
      </c>
      <c r="D36" s="72">
        <v>1</v>
      </c>
      <c r="E36" s="73">
        <v>13</v>
      </c>
      <c r="F36" s="86">
        <v>0</v>
      </c>
      <c r="G36" s="95">
        <v>0</v>
      </c>
      <c r="H36" s="100">
        <f>H37</f>
        <v>793</v>
      </c>
      <c r="I36" s="100">
        <v>0</v>
      </c>
      <c r="J36" s="100">
        <v>0</v>
      </c>
    </row>
    <row r="37" spans="2:10" ht="30" customHeight="1" thickBot="1" x14ac:dyDescent="0.25">
      <c r="B37" s="20"/>
      <c r="C37" s="10" t="s">
        <v>266</v>
      </c>
      <c r="D37" s="72">
        <v>1</v>
      </c>
      <c r="E37" s="73">
        <v>13</v>
      </c>
      <c r="F37" s="86">
        <v>7700000000</v>
      </c>
      <c r="G37" s="95">
        <v>0</v>
      </c>
      <c r="H37" s="100">
        <f>H38</f>
        <v>793</v>
      </c>
      <c r="I37" s="100">
        <v>0</v>
      </c>
      <c r="J37" s="100">
        <v>0</v>
      </c>
    </row>
    <row r="38" spans="2:10" ht="33" customHeight="1" thickBot="1" x14ac:dyDescent="0.25">
      <c r="B38" s="20"/>
      <c r="C38" s="10" t="s">
        <v>265</v>
      </c>
      <c r="D38" s="72">
        <v>1</v>
      </c>
      <c r="E38" s="73">
        <v>13</v>
      </c>
      <c r="F38" s="86">
        <v>7700095100</v>
      </c>
      <c r="G38" s="95">
        <v>0</v>
      </c>
      <c r="H38" s="100">
        <f>H39</f>
        <v>793</v>
      </c>
      <c r="I38" s="100">
        <v>0</v>
      </c>
      <c r="J38" s="100">
        <v>0</v>
      </c>
    </row>
    <row r="39" spans="2:10" ht="19.5" customHeight="1" thickBot="1" x14ac:dyDescent="0.25">
      <c r="B39" s="20"/>
      <c r="C39" s="10" t="s">
        <v>269</v>
      </c>
      <c r="D39" s="72">
        <v>1</v>
      </c>
      <c r="E39" s="73">
        <v>13</v>
      </c>
      <c r="F39" s="86">
        <v>7700095100</v>
      </c>
      <c r="G39" s="95">
        <v>850</v>
      </c>
      <c r="H39" s="100">
        <v>793</v>
      </c>
      <c r="I39" s="100">
        <v>0</v>
      </c>
      <c r="J39" s="100">
        <v>0</v>
      </c>
    </row>
    <row r="40" spans="2:10" ht="18" customHeight="1" thickBot="1" x14ac:dyDescent="0.25">
      <c r="B40" s="8"/>
      <c r="C40" s="9" t="s">
        <v>72</v>
      </c>
      <c r="D40" s="70">
        <v>2</v>
      </c>
      <c r="E40" s="71">
        <v>0</v>
      </c>
      <c r="F40" s="83">
        <v>0</v>
      </c>
      <c r="G40" s="93">
        <v>0</v>
      </c>
      <c r="H40" s="99">
        <f t="shared" ref="H40:J41" si="4">H41</f>
        <v>89900</v>
      </c>
      <c r="I40" s="99">
        <f t="shared" si="4"/>
        <v>89900</v>
      </c>
      <c r="J40" s="99">
        <f t="shared" si="4"/>
        <v>89900</v>
      </c>
    </row>
    <row r="41" spans="2:10" ht="27" customHeight="1" thickBot="1" x14ac:dyDescent="0.25">
      <c r="B41" s="8"/>
      <c r="C41" s="9" t="s">
        <v>73</v>
      </c>
      <c r="D41" s="77">
        <v>2</v>
      </c>
      <c r="E41" s="78">
        <v>3</v>
      </c>
      <c r="F41" s="89">
        <v>0</v>
      </c>
      <c r="G41" s="96">
        <v>0</v>
      </c>
      <c r="H41" s="101">
        <f t="shared" si="4"/>
        <v>89900</v>
      </c>
      <c r="I41" s="101">
        <f t="shared" si="4"/>
        <v>89900</v>
      </c>
      <c r="J41" s="101">
        <f t="shared" si="4"/>
        <v>89900</v>
      </c>
    </row>
    <row r="42" spans="2:10" ht="76.5" customHeight="1" thickBot="1" x14ac:dyDescent="0.25">
      <c r="B42" s="8"/>
      <c r="C42" s="10" t="s">
        <v>288</v>
      </c>
      <c r="D42" s="79">
        <v>2</v>
      </c>
      <c r="E42" s="80">
        <v>3</v>
      </c>
      <c r="F42" s="90">
        <v>69000000000</v>
      </c>
      <c r="G42" s="97">
        <v>0</v>
      </c>
      <c r="H42" s="102">
        <f>H43</f>
        <v>89900</v>
      </c>
      <c r="I42" s="102">
        <f>I43</f>
        <v>89900</v>
      </c>
      <c r="J42" s="102">
        <f>J43</f>
        <v>89900</v>
      </c>
    </row>
    <row r="43" spans="2:10" ht="44.25" customHeight="1" thickBot="1" x14ac:dyDescent="0.25">
      <c r="B43" s="8"/>
      <c r="C43" s="10" t="s">
        <v>74</v>
      </c>
      <c r="D43" s="81">
        <v>2</v>
      </c>
      <c r="E43" s="81">
        <v>3</v>
      </c>
      <c r="F43" s="85">
        <v>6920000000</v>
      </c>
      <c r="G43" s="98">
        <v>0</v>
      </c>
      <c r="H43" s="102">
        <f>H45+H46</f>
        <v>89900</v>
      </c>
      <c r="I43" s="102">
        <f>I44</f>
        <v>89900</v>
      </c>
      <c r="J43" s="102">
        <f>J44</f>
        <v>89900</v>
      </c>
    </row>
    <row r="44" spans="2:10" ht="41.25" customHeight="1" thickBot="1" x14ac:dyDescent="0.25">
      <c r="B44" s="8"/>
      <c r="C44" s="10" t="s">
        <v>75</v>
      </c>
      <c r="D44" s="81">
        <v>2</v>
      </c>
      <c r="E44" s="81">
        <v>3</v>
      </c>
      <c r="F44" s="85">
        <v>6920051180</v>
      </c>
      <c r="G44" s="98">
        <v>0</v>
      </c>
      <c r="H44" s="102">
        <f>H45+H46</f>
        <v>89900</v>
      </c>
      <c r="I44" s="102">
        <f>I45+I46</f>
        <v>89900</v>
      </c>
      <c r="J44" s="102">
        <f>J45+J46</f>
        <v>89900</v>
      </c>
    </row>
    <row r="45" spans="2:10" ht="37.5" customHeight="1" thickBot="1" x14ac:dyDescent="0.25">
      <c r="B45" s="8"/>
      <c r="C45" s="10" t="s">
        <v>66</v>
      </c>
      <c r="D45" s="79">
        <v>2</v>
      </c>
      <c r="E45" s="80">
        <v>3</v>
      </c>
      <c r="F45" s="86">
        <v>6920051180</v>
      </c>
      <c r="G45" s="98">
        <v>120</v>
      </c>
      <c r="H45" s="102">
        <v>88536</v>
      </c>
      <c r="I45" s="102">
        <v>88536</v>
      </c>
      <c r="J45" s="102">
        <v>88536</v>
      </c>
    </row>
    <row r="46" spans="2:10" ht="33.75" customHeight="1" thickBot="1" x14ac:dyDescent="0.25">
      <c r="B46" s="8"/>
      <c r="C46" s="9" t="s">
        <v>89</v>
      </c>
      <c r="D46" s="79">
        <v>2</v>
      </c>
      <c r="E46" s="80">
        <v>3</v>
      </c>
      <c r="F46" s="86">
        <v>6920051180</v>
      </c>
      <c r="G46" s="98">
        <v>240</v>
      </c>
      <c r="H46" s="102">
        <v>1364</v>
      </c>
      <c r="I46" s="102">
        <v>1364</v>
      </c>
      <c r="J46" s="102">
        <v>1364</v>
      </c>
    </row>
    <row r="47" spans="2:10" ht="36" customHeight="1" thickBot="1" x14ac:dyDescent="0.25">
      <c r="B47" s="8"/>
      <c r="C47" s="9" t="s">
        <v>76</v>
      </c>
      <c r="D47" s="70">
        <v>3</v>
      </c>
      <c r="E47" s="71">
        <v>0</v>
      </c>
      <c r="F47" s="83">
        <v>0</v>
      </c>
      <c r="G47" s="93">
        <v>0</v>
      </c>
      <c r="H47" s="99">
        <f>H48</f>
        <v>113155.19</v>
      </c>
      <c r="I47" s="99">
        <f>I48</f>
        <v>27000</v>
      </c>
      <c r="J47" s="99">
        <f>J48</f>
        <v>27000</v>
      </c>
    </row>
    <row r="48" spans="2:10" ht="13.5" customHeight="1" thickBot="1" x14ac:dyDescent="0.25">
      <c r="B48" s="8"/>
      <c r="C48" s="9" t="s">
        <v>49</v>
      </c>
      <c r="D48" s="69">
        <v>3</v>
      </c>
      <c r="E48" s="69">
        <v>10</v>
      </c>
      <c r="F48" s="82">
        <v>0</v>
      </c>
      <c r="G48" s="92">
        <v>0</v>
      </c>
      <c r="H48" s="99">
        <f>H49</f>
        <v>113155.19</v>
      </c>
      <c r="I48" s="99">
        <v>27000</v>
      </c>
      <c r="J48" s="99">
        <v>27000</v>
      </c>
    </row>
    <row r="49" spans="2:10" ht="73.5" customHeight="1" thickBot="1" x14ac:dyDescent="0.25">
      <c r="B49" s="8"/>
      <c r="C49" s="10" t="s">
        <v>272</v>
      </c>
      <c r="D49" s="74">
        <v>3</v>
      </c>
      <c r="E49" s="74">
        <v>10</v>
      </c>
      <c r="F49" s="91">
        <v>69000000000</v>
      </c>
      <c r="G49" s="95">
        <v>0</v>
      </c>
      <c r="H49" s="100">
        <f>H50</f>
        <v>113155.19</v>
      </c>
      <c r="I49" s="100">
        <v>27000</v>
      </c>
      <c r="J49" s="100">
        <v>27000</v>
      </c>
    </row>
    <row r="50" spans="2:10" ht="51.75" customHeight="1" thickBot="1" x14ac:dyDescent="0.25">
      <c r="B50" s="8"/>
      <c r="C50" s="10" t="s">
        <v>78</v>
      </c>
      <c r="D50" s="74">
        <v>3</v>
      </c>
      <c r="E50" s="74">
        <v>10</v>
      </c>
      <c r="F50" s="85">
        <v>6930000000</v>
      </c>
      <c r="G50" s="95">
        <v>0</v>
      </c>
      <c r="H50" s="100">
        <f>H51</f>
        <v>113155.19</v>
      </c>
      <c r="I50" s="100">
        <v>27000</v>
      </c>
      <c r="J50" s="100">
        <v>27000</v>
      </c>
    </row>
    <row r="51" spans="2:10" ht="54" customHeight="1" thickBot="1" x14ac:dyDescent="0.25">
      <c r="B51" s="8"/>
      <c r="C51" s="10" t="s">
        <v>79</v>
      </c>
      <c r="D51" s="74">
        <v>3</v>
      </c>
      <c r="E51" s="74">
        <v>10</v>
      </c>
      <c r="F51" s="85">
        <v>6930095020</v>
      </c>
      <c r="G51" s="95">
        <v>0</v>
      </c>
      <c r="H51" s="100">
        <f>H52</f>
        <v>113155.19</v>
      </c>
      <c r="I51" s="100">
        <v>27000</v>
      </c>
      <c r="J51" s="100">
        <v>27000</v>
      </c>
    </row>
    <row r="52" spans="2:10" ht="30" customHeight="1" thickBot="1" x14ac:dyDescent="0.25">
      <c r="B52" s="8"/>
      <c r="C52" s="10" t="s">
        <v>77</v>
      </c>
      <c r="D52" s="72">
        <v>3</v>
      </c>
      <c r="E52" s="73">
        <v>10</v>
      </c>
      <c r="F52" s="86">
        <v>6930095020</v>
      </c>
      <c r="G52" s="95">
        <v>240</v>
      </c>
      <c r="H52" s="100">
        <v>113155.19</v>
      </c>
      <c r="I52" s="100">
        <v>27000</v>
      </c>
      <c r="J52" s="100">
        <v>27000</v>
      </c>
    </row>
    <row r="53" spans="2:10" ht="18.75" customHeight="1" thickBot="1" x14ac:dyDescent="0.25">
      <c r="B53" s="8"/>
      <c r="C53" s="9" t="s">
        <v>80</v>
      </c>
      <c r="D53" s="70">
        <v>4</v>
      </c>
      <c r="E53" s="71">
        <v>0</v>
      </c>
      <c r="F53" s="83">
        <v>0</v>
      </c>
      <c r="G53" s="93">
        <v>0</v>
      </c>
      <c r="H53" s="99">
        <f>H54</f>
        <v>351600</v>
      </c>
      <c r="I53" s="99">
        <f>I55</f>
        <v>323300</v>
      </c>
      <c r="J53" s="99">
        <f>J54</f>
        <v>461100</v>
      </c>
    </row>
    <row r="54" spans="2:10" ht="19.5" customHeight="1" thickBot="1" x14ac:dyDescent="0.25">
      <c r="B54" s="8"/>
      <c r="C54" s="9" t="s">
        <v>51</v>
      </c>
      <c r="D54" s="70">
        <v>4</v>
      </c>
      <c r="E54" s="71">
        <v>9</v>
      </c>
      <c r="F54" s="83">
        <v>0</v>
      </c>
      <c r="G54" s="93">
        <v>0</v>
      </c>
      <c r="H54" s="99">
        <f>H55</f>
        <v>351600</v>
      </c>
      <c r="I54" s="99">
        <f>I55</f>
        <v>323300</v>
      </c>
      <c r="J54" s="99">
        <f>J55</f>
        <v>461100</v>
      </c>
    </row>
    <row r="55" spans="2:10" ht="73.5" customHeight="1" thickBot="1" x14ac:dyDescent="0.25">
      <c r="B55" s="8"/>
      <c r="C55" s="10" t="s">
        <v>288</v>
      </c>
      <c r="D55" s="72">
        <v>4</v>
      </c>
      <c r="E55" s="73">
        <v>9</v>
      </c>
      <c r="F55" s="84">
        <v>69000000000</v>
      </c>
      <c r="G55" s="94">
        <v>0</v>
      </c>
      <c r="H55" s="100">
        <f>H56</f>
        <v>351600</v>
      </c>
      <c r="I55" s="100">
        <f>I56</f>
        <v>323300</v>
      </c>
      <c r="J55" s="100">
        <f>J56</f>
        <v>461100</v>
      </c>
    </row>
    <row r="56" spans="2:10" ht="48" customHeight="1" thickBot="1" x14ac:dyDescent="0.25">
      <c r="B56" s="8"/>
      <c r="C56" s="10" t="s">
        <v>81</v>
      </c>
      <c r="D56" s="74">
        <v>4</v>
      </c>
      <c r="E56" s="74">
        <v>9</v>
      </c>
      <c r="F56" s="85">
        <v>6940000000</v>
      </c>
      <c r="G56" s="95">
        <v>0</v>
      </c>
      <c r="H56" s="100">
        <f>H57</f>
        <v>351600</v>
      </c>
      <c r="I56" s="100">
        <f>I57</f>
        <v>323300</v>
      </c>
      <c r="J56" s="100">
        <f>J57</f>
        <v>461100</v>
      </c>
    </row>
    <row r="57" spans="2:10" ht="49.5" customHeight="1" thickBot="1" x14ac:dyDescent="0.25">
      <c r="B57" s="8"/>
      <c r="C57" s="9" t="s">
        <v>92</v>
      </c>
      <c r="D57" s="74">
        <v>4</v>
      </c>
      <c r="E57" s="74">
        <v>9</v>
      </c>
      <c r="F57" s="85">
        <v>6940095280</v>
      </c>
      <c r="G57" s="95">
        <v>0</v>
      </c>
      <c r="H57" s="100">
        <f>H58</f>
        <v>351600</v>
      </c>
      <c r="I57" s="100">
        <f>I58</f>
        <v>323300</v>
      </c>
      <c r="J57" s="100">
        <f>J58</f>
        <v>461100</v>
      </c>
    </row>
    <row r="58" spans="2:10" ht="39.75" customHeight="1" thickBot="1" x14ac:dyDescent="0.25">
      <c r="B58" s="8"/>
      <c r="C58" s="10" t="s">
        <v>77</v>
      </c>
      <c r="D58" s="74">
        <v>4</v>
      </c>
      <c r="E58" s="74">
        <v>9</v>
      </c>
      <c r="F58" s="85">
        <v>6940095280</v>
      </c>
      <c r="G58" s="95">
        <v>240</v>
      </c>
      <c r="H58" s="100">
        <v>351600</v>
      </c>
      <c r="I58" s="100">
        <v>323300</v>
      </c>
      <c r="J58" s="100">
        <v>461100</v>
      </c>
    </row>
    <row r="59" spans="2:10" ht="24" customHeight="1" thickBot="1" x14ac:dyDescent="0.25">
      <c r="B59" s="8"/>
      <c r="C59" s="9" t="s">
        <v>82</v>
      </c>
      <c r="D59" s="70">
        <v>5</v>
      </c>
      <c r="E59" s="71">
        <v>0</v>
      </c>
      <c r="F59" s="83">
        <v>0</v>
      </c>
      <c r="G59" s="93">
        <v>0</v>
      </c>
      <c r="H59" s="99">
        <f t="shared" ref="H59:J63" si="5">H60</f>
        <v>1145127.67</v>
      </c>
      <c r="I59" s="99">
        <f t="shared" si="5"/>
        <v>360000</v>
      </c>
      <c r="J59" s="99">
        <f t="shared" si="5"/>
        <v>360000</v>
      </c>
    </row>
    <row r="60" spans="2:10" ht="13.5" thickBot="1" x14ac:dyDescent="0.25">
      <c r="B60" s="8"/>
      <c r="C60" s="9" t="s">
        <v>53</v>
      </c>
      <c r="D60" s="70">
        <v>5</v>
      </c>
      <c r="E60" s="71">
        <v>3</v>
      </c>
      <c r="F60" s="83">
        <v>0</v>
      </c>
      <c r="G60" s="93">
        <v>0</v>
      </c>
      <c r="H60" s="99">
        <f t="shared" si="5"/>
        <v>1145127.67</v>
      </c>
      <c r="I60" s="99">
        <f>I61</f>
        <v>360000</v>
      </c>
      <c r="J60" s="99">
        <f t="shared" si="5"/>
        <v>360000</v>
      </c>
    </row>
    <row r="61" spans="2:10" ht="55.5" customHeight="1" thickBot="1" x14ac:dyDescent="0.25">
      <c r="B61" s="8"/>
      <c r="C61" s="10" t="s">
        <v>288</v>
      </c>
      <c r="D61" s="72">
        <v>5</v>
      </c>
      <c r="E61" s="73">
        <v>3</v>
      </c>
      <c r="F61" s="84">
        <v>69000000000</v>
      </c>
      <c r="G61" s="94">
        <v>0</v>
      </c>
      <c r="H61" s="100">
        <f t="shared" si="5"/>
        <v>1145127.67</v>
      </c>
      <c r="I61" s="100">
        <f t="shared" si="5"/>
        <v>360000</v>
      </c>
      <c r="J61" s="100">
        <f t="shared" si="5"/>
        <v>360000</v>
      </c>
    </row>
    <row r="62" spans="2:10" ht="45.75" customHeight="1" thickBot="1" x14ac:dyDescent="0.25">
      <c r="B62" s="8"/>
      <c r="C62" s="10" t="s">
        <v>83</v>
      </c>
      <c r="D62" s="74">
        <v>5</v>
      </c>
      <c r="E62" s="74">
        <v>3</v>
      </c>
      <c r="F62" s="85">
        <v>6950000000</v>
      </c>
      <c r="G62" s="95">
        <v>0</v>
      </c>
      <c r="H62" s="100">
        <f t="shared" si="5"/>
        <v>1145127.67</v>
      </c>
      <c r="I62" s="100">
        <f t="shared" si="5"/>
        <v>360000</v>
      </c>
      <c r="J62" s="100">
        <f t="shared" si="5"/>
        <v>360000</v>
      </c>
    </row>
    <row r="63" spans="2:10" ht="39" customHeight="1" thickBot="1" x14ac:dyDescent="0.25">
      <c r="B63" s="8"/>
      <c r="C63" s="10" t="s">
        <v>84</v>
      </c>
      <c r="D63" s="74">
        <v>5</v>
      </c>
      <c r="E63" s="74">
        <v>3</v>
      </c>
      <c r="F63" s="85">
        <v>6950095310</v>
      </c>
      <c r="G63" s="95">
        <v>0</v>
      </c>
      <c r="H63" s="100">
        <f t="shared" si="5"/>
        <v>1145127.67</v>
      </c>
      <c r="I63" s="100">
        <f t="shared" si="5"/>
        <v>360000</v>
      </c>
      <c r="J63" s="100">
        <f t="shared" si="5"/>
        <v>360000</v>
      </c>
    </row>
    <row r="64" spans="2:10" ht="39" customHeight="1" thickBot="1" x14ac:dyDescent="0.25">
      <c r="B64" s="8"/>
      <c r="C64" s="10" t="s">
        <v>77</v>
      </c>
      <c r="D64" s="72">
        <v>5</v>
      </c>
      <c r="E64" s="73">
        <v>3</v>
      </c>
      <c r="F64" s="86">
        <v>6950095310</v>
      </c>
      <c r="G64" s="95">
        <v>240</v>
      </c>
      <c r="H64" s="100">
        <v>1145127.67</v>
      </c>
      <c r="I64" s="100">
        <v>360000</v>
      </c>
      <c r="J64" s="100">
        <v>360000</v>
      </c>
    </row>
    <row r="65" spans="2:10" ht="19.5" customHeight="1" thickBot="1" x14ac:dyDescent="0.25">
      <c r="B65" s="8"/>
      <c r="C65" s="15" t="s">
        <v>85</v>
      </c>
      <c r="D65" s="77">
        <v>8</v>
      </c>
      <c r="E65" s="78">
        <v>0</v>
      </c>
      <c r="F65" s="89">
        <v>0</v>
      </c>
      <c r="G65" s="96">
        <v>0</v>
      </c>
      <c r="H65" s="101">
        <f>H66</f>
        <v>1306018.69</v>
      </c>
      <c r="I65" s="101">
        <f>I66</f>
        <v>1249356</v>
      </c>
      <c r="J65" s="101">
        <f t="shared" ref="I65:J67" si="6">J66</f>
        <v>1153956</v>
      </c>
    </row>
    <row r="66" spans="2:10" ht="13.5" thickBot="1" x14ac:dyDescent="0.25">
      <c r="B66" s="8"/>
      <c r="C66" s="9" t="s">
        <v>54</v>
      </c>
      <c r="D66" s="70">
        <v>8</v>
      </c>
      <c r="E66" s="71">
        <v>1</v>
      </c>
      <c r="F66" s="83">
        <v>0</v>
      </c>
      <c r="G66" s="93">
        <v>0</v>
      </c>
      <c r="H66" s="99">
        <f>H67</f>
        <v>1306018.69</v>
      </c>
      <c r="I66" s="99">
        <f t="shared" si="6"/>
        <v>1249356</v>
      </c>
      <c r="J66" s="99">
        <f t="shared" si="6"/>
        <v>1153956</v>
      </c>
    </row>
    <row r="67" spans="2:10" ht="63.75" customHeight="1" thickBot="1" x14ac:dyDescent="0.25">
      <c r="B67" s="8"/>
      <c r="C67" s="10" t="s">
        <v>288</v>
      </c>
      <c r="D67" s="72">
        <v>8</v>
      </c>
      <c r="E67" s="73">
        <v>1</v>
      </c>
      <c r="F67" s="84">
        <v>69000000000</v>
      </c>
      <c r="G67" s="94">
        <v>0</v>
      </c>
      <c r="H67" s="100">
        <f>H68</f>
        <v>1306018.69</v>
      </c>
      <c r="I67" s="100">
        <f t="shared" si="6"/>
        <v>1249356</v>
      </c>
      <c r="J67" s="100">
        <f t="shared" si="6"/>
        <v>1153956</v>
      </c>
    </row>
    <row r="68" spans="2:10" ht="41.25" customHeight="1" thickBot="1" x14ac:dyDescent="0.25">
      <c r="B68" s="8"/>
      <c r="C68" s="10" t="s">
        <v>86</v>
      </c>
      <c r="D68" s="74">
        <v>8</v>
      </c>
      <c r="E68" s="74">
        <v>1</v>
      </c>
      <c r="F68" s="85">
        <v>6960000000</v>
      </c>
      <c r="G68" s="95">
        <v>0</v>
      </c>
      <c r="H68" s="100">
        <f>H69+H73+H71</f>
        <v>1306018.69</v>
      </c>
      <c r="I68" s="100">
        <f>I69+I73+I72</f>
        <v>1249356</v>
      </c>
      <c r="J68" s="100">
        <f>J69+J73+J71</f>
        <v>1153956</v>
      </c>
    </row>
    <row r="69" spans="2:10" ht="19.5" customHeight="1" thickBot="1" x14ac:dyDescent="0.25">
      <c r="B69" s="19"/>
      <c r="C69" s="16" t="s">
        <v>287</v>
      </c>
      <c r="D69" s="74">
        <v>8</v>
      </c>
      <c r="E69" s="74">
        <v>1</v>
      </c>
      <c r="F69" s="85">
        <v>6960095110</v>
      </c>
      <c r="G69" s="95">
        <v>0</v>
      </c>
      <c r="H69" s="100">
        <f>H70</f>
        <v>200000</v>
      </c>
      <c r="I69" s="100">
        <v>0</v>
      </c>
      <c r="J69" s="100">
        <v>0</v>
      </c>
    </row>
    <row r="70" spans="2:10" ht="35.25" customHeight="1" thickBot="1" x14ac:dyDescent="0.25">
      <c r="B70" s="8"/>
      <c r="C70" s="10" t="s">
        <v>286</v>
      </c>
      <c r="D70" s="74">
        <v>8</v>
      </c>
      <c r="E70" s="74">
        <v>1</v>
      </c>
      <c r="F70" s="85">
        <v>6960095110</v>
      </c>
      <c r="G70" s="95">
        <v>240</v>
      </c>
      <c r="H70" s="100">
        <v>200000</v>
      </c>
      <c r="I70" s="100">
        <v>0</v>
      </c>
      <c r="J70" s="100">
        <v>0</v>
      </c>
    </row>
    <row r="71" spans="2:10" ht="40.5" customHeight="1" thickBot="1" x14ac:dyDescent="0.25">
      <c r="B71" s="8"/>
      <c r="C71" s="10" t="s">
        <v>293</v>
      </c>
      <c r="D71" s="74">
        <v>8</v>
      </c>
      <c r="E71" s="74">
        <v>1</v>
      </c>
      <c r="F71" s="85">
        <v>6960095220</v>
      </c>
      <c r="G71" s="95">
        <v>0</v>
      </c>
      <c r="H71" s="100">
        <f>H72</f>
        <v>423718.69</v>
      </c>
      <c r="I71" s="100">
        <v>567056</v>
      </c>
      <c r="J71" s="100">
        <v>471656</v>
      </c>
    </row>
    <row r="72" spans="2:10" ht="33.75" customHeight="1" thickBot="1" x14ac:dyDescent="0.25">
      <c r="B72" s="8"/>
      <c r="C72" s="10" t="s">
        <v>286</v>
      </c>
      <c r="D72" s="74">
        <v>8</v>
      </c>
      <c r="E72" s="74">
        <v>1</v>
      </c>
      <c r="F72" s="85">
        <v>6960095220</v>
      </c>
      <c r="G72" s="95">
        <v>240</v>
      </c>
      <c r="H72" s="100">
        <v>423718.69</v>
      </c>
      <c r="I72" s="100">
        <v>567056</v>
      </c>
      <c r="J72" s="100">
        <v>471656</v>
      </c>
    </row>
    <row r="73" spans="2:10" ht="49.5" customHeight="1" thickBot="1" x14ac:dyDescent="0.25">
      <c r="B73" s="19"/>
      <c r="C73" s="16" t="s">
        <v>120</v>
      </c>
      <c r="D73" s="74">
        <v>8</v>
      </c>
      <c r="E73" s="74">
        <v>1</v>
      </c>
      <c r="F73" s="85">
        <v>6960075080</v>
      </c>
      <c r="G73" s="95">
        <v>0</v>
      </c>
      <c r="H73" s="100">
        <f>H74</f>
        <v>682300</v>
      </c>
      <c r="I73" s="100">
        <f>I74</f>
        <v>682300</v>
      </c>
      <c r="J73" s="100">
        <f>J74</f>
        <v>682300</v>
      </c>
    </row>
    <row r="74" spans="2:10" ht="23.25" customHeight="1" thickBot="1" x14ac:dyDescent="0.25">
      <c r="B74" s="19"/>
      <c r="C74" s="16" t="s">
        <v>71</v>
      </c>
      <c r="D74" s="74">
        <v>8</v>
      </c>
      <c r="E74" s="74">
        <v>1</v>
      </c>
      <c r="F74" s="85">
        <v>6960075080</v>
      </c>
      <c r="G74" s="95">
        <v>540</v>
      </c>
      <c r="H74" s="100">
        <v>682300</v>
      </c>
      <c r="I74" s="100">
        <v>682300</v>
      </c>
      <c r="J74" s="100">
        <v>682300</v>
      </c>
    </row>
    <row r="75" spans="2:10" ht="13.5" thickBot="1" x14ac:dyDescent="0.25">
      <c r="B75" s="19"/>
      <c r="C75" s="4" t="s">
        <v>88</v>
      </c>
      <c r="D75" s="17"/>
      <c r="E75" s="17"/>
      <c r="F75" s="13"/>
      <c r="G75" s="7"/>
      <c r="H75" s="99">
        <f>H10+H40+H47+H53+H59+H65</f>
        <v>5361001.55</v>
      </c>
      <c r="I75" s="99">
        <f>I10+I40+I47+I53+I59+I65</f>
        <v>4198100</v>
      </c>
      <c r="J75" s="99">
        <f>J10+J40+J47+J53+J59+J65</f>
        <v>4248500</v>
      </c>
    </row>
    <row r="76" spans="2:10" x14ac:dyDescent="0.2">
      <c r="B76" s="2"/>
    </row>
    <row r="77" spans="2:10" x14ac:dyDescent="0.2">
      <c r="B77" s="2"/>
    </row>
  </sheetData>
  <mergeCells count="6">
    <mergeCell ref="B8:J8"/>
    <mergeCell ref="B3:J3"/>
    <mergeCell ref="B4:J4"/>
    <mergeCell ref="B5:J5"/>
    <mergeCell ref="B6:J6"/>
    <mergeCell ref="B7:J7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2"/>
  <sheetViews>
    <sheetView zoomScale="90" zoomScaleNormal="90" zoomScaleSheetLayoutView="80" workbookViewId="0">
      <selection activeCell="B6" sqref="B6:J6"/>
    </sheetView>
  </sheetViews>
  <sheetFormatPr defaultRowHeight="15" x14ac:dyDescent="0.25"/>
  <cols>
    <col min="2" max="2" width="42.140625" customWidth="1"/>
    <col min="3" max="3" width="6.5703125" customWidth="1"/>
    <col min="4" max="4" width="5.5703125" customWidth="1"/>
    <col min="5" max="5" width="4.7109375" customWidth="1"/>
    <col min="6" max="6" width="14.5703125" customWidth="1"/>
    <col min="7" max="7" width="5.140625" customWidth="1"/>
    <col min="8" max="8" width="13.140625" customWidth="1"/>
    <col min="9" max="9" width="13.5703125" customWidth="1"/>
    <col min="10" max="10" width="17.5703125" customWidth="1"/>
  </cols>
  <sheetData>
    <row r="3" spans="2:10" x14ac:dyDescent="0.25">
      <c r="B3" s="214" t="s">
        <v>165</v>
      </c>
      <c r="C3" s="214"/>
      <c r="D3" s="214"/>
      <c r="E3" s="214"/>
      <c r="F3" s="214"/>
      <c r="G3" s="214"/>
      <c r="H3" s="214"/>
      <c r="I3" s="214"/>
      <c r="J3" s="214"/>
    </row>
    <row r="4" spans="2:10" x14ac:dyDescent="0.25">
      <c r="B4" s="214" t="s">
        <v>56</v>
      </c>
      <c r="C4" s="214"/>
      <c r="D4" s="214"/>
      <c r="E4" s="214"/>
      <c r="F4" s="214"/>
      <c r="G4" s="214"/>
      <c r="H4" s="214"/>
      <c r="I4" s="214"/>
      <c r="J4" s="214"/>
    </row>
    <row r="5" spans="2:10" x14ac:dyDescent="0.25">
      <c r="B5" s="214" t="s">
        <v>57</v>
      </c>
      <c r="C5" s="214"/>
      <c r="D5" s="214"/>
      <c r="E5" s="214"/>
      <c r="F5" s="214"/>
      <c r="G5" s="214"/>
      <c r="H5" s="214"/>
      <c r="I5" s="214"/>
      <c r="J5" s="214"/>
    </row>
    <row r="6" spans="2:10" x14ac:dyDescent="0.25">
      <c r="B6" s="214" t="s">
        <v>294</v>
      </c>
      <c r="C6" s="214"/>
      <c r="D6" s="214"/>
      <c r="E6" s="214"/>
      <c r="F6" s="214"/>
      <c r="G6" s="214"/>
      <c r="H6" s="214"/>
      <c r="I6" s="214"/>
      <c r="J6" s="214"/>
    </row>
    <row r="7" spans="2:10" ht="31.5" customHeight="1" x14ac:dyDescent="0.25">
      <c r="B7" s="213" t="s">
        <v>246</v>
      </c>
      <c r="C7" s="213"/>
      <c r="D7" s="213"/>
      <c r="E7" s="213"/>
      <c r="F7" s="213"/>
      <c r="G7" s="213"/>
      <c r="H7" s="213"/>
      <c r="I7" s="213"/>
      <c r="J7" s="213"/>
    </row>
    <row r="8" spans="2:10" ht="15.75" thickBot="1" x14ac:dyDescent="0.3">
      <c r="B8" s="216"/>
      <c r="C8" s="216"/>
      <c r="D8" s="216"/>
      <c r="E8" s="216"/>
      <c r="F8" s="216"/>
      <c r="G8" s="22"/>
      <c r="H8" s="22"/>
      <c r="I8" s="22"/>
      <c r="J8" s="21" t="s">
        <v>1</v>
      </c>
    </row>
    <row r="9" spans="2:10" ht="15.75" thickBot="1" x14ac:dyDescent="0.3">
      <c r="B9" s="23" t="s">
        <v>58</v>
      </c>
      <c r="C9" s="24" t="s">
        <v>93</v>
      </c>
      <c r="D9" s="25" t="s">
        <v>94</v>
      </c>
      <c r="E9" s="25" t="s">
        <v>95</v>
      </c>
      <c r="F9" s="24" t="s">
        <v>61</v>
      </c>
      <c r="G9" s="26" t="s">
        <v>62</v>
      </c>
      <c r="H9" s="27">
        <v>2019</v>
      </c>
      <c r="I9" s="25">
        <v>2020</v>
      </c>
      <c r="J9" s="25">
        <v>2021</v>
      </c>
    </row>
    <row r="10" spans="2:10" ht="15.75" thickBot="1" x14ac:dyDescent="0.3">
      <c r="B10" s="28">
        <v>1</v>
      </c>
      <c r="C10" s="4">
        <v>2</v>
      </c>
      <c r="D10" s="29">
        <v>3</v>
      </c>
      <c r="E10" s="29">
        <v>4</v>
      </c>
      <c r="F10" s="30">
        <v>5</v>
      </c>
      <c r="G10" s="28">
        <v>6</v>
      </c>
      <c r="H10" s="4">
        <v>7</v>
      </c>
      <c r="I10" s="29">
        <v>8</v>
      </c>
      <c r="J10" s="29">
        <v>9</v>
      </c>
    </row>
    <row r="11" spans="2:10" ht="30.75" customHeight="1" thickBot="1" x14ac:dyDescent="0.3">
      <c r="B11" s="31" t="s">
        <v>96</v>
      </c>
      <c r="C11" s="103">
        <v>0</v>
      </c>
      <c r="D11" s="61">
        <v>0</v>
      </c>
      <c r="E11" s="62">
        <v>0</v>
      </c>
      <c r="F11" s="53">
        <v>0</v>
      </c>
      <c r="G11" s="54">
        <v>0</v>
      </c>
      <c r="H11" s="38">
        <f>H12+H59+H71+H79+H87+H95</f>
        <v>5361001.55</v>
      </c>
      <c r="I11" s="34">
        <f>I110</f>
        <v>4198100</v>
      </c>
      <c r="J11" s="33">
        <f>J110</f>
        <v>4248500</v>
      </c>
    </row>
    <row r="12" spans="2:10" ht="29.25" customHeight="1" thickBot="1" x14ac:dyDescent="0.3">
      <c r="B12" s="31" t="s">
        <v>63</v>
      </c>
      <c r="C12" s="103">
        <v>0</v>
      </c>
      <c r="D12" s="61">
        <v>1</v>
      </c>
      <c r="E12" s="62">
        <v>0</v>
      </c>
      <c r="F12" s="53">
        <v>0</v>
      </c>
      <c r="G12" s="54">
        <v>0</v>
      </c>
      <c r="H12" s="38">
        <f>H13+H21+H42+H48+H58</f>
        <v>2355200</v>
      </c>
      <c r="I12" s="34">
        <f>I13+I21+I42+I48</f>
        <v>2148544</v>
      </c>
      <c r="J12" s="33">
        <f>J13+J21+J42+J48</f>
        <v>2156544</v>
      </c>
    </row>
    <row r="13" spans="2:10" ht="60" customHeight="1" thickBot="1" x14ac:dyDescent="0.3">
      <c r="B13" s="31" t="s">
        <v>45</v>
      </c>
      <c r="C13" s="103">
        <v>0</v>
      </c>
      <c r="D13" s="61">
        <v>1</v>
      </c>
      <c r="E13" s="62">
        <v>2</v>
      </c>
      <c r="F13" s="53">
        <v>0</v>
      </c>
      <c r="G13" s="54">
        <v>0</v>
      </c>
      <c r="H13" s="38">
        <f t="shared" ref="H13:J16" si="0">H14</f>
        <v>592410</v>
      </c>
      <c r="I13" s="34">
        <f t="shared" si="0"/>
        <v>592410</v>
      </c>
      <c r="J13" s="33">
        <f t="shared" si="0"/>
        <v>592410</v>
      </c>
    </row>
    <row r="14" spans="2:10" ht="67.5" customHeight="1" thickBot="1" x14ac:dyDescent="0.3">
      <c r="B14" s="35" t="s">
        <v>289</v>
      </c>
      <c r="C14" s="104">
        <v>0</v>
      </c>
      <c r="D14" s="63">
        <v>1</v>
      </c>
      <c r="E14" s="64">
        <v>2</v>
      </c>
      <c r="F14" s="58">
        <v>69000000000</v>
      </c>
      <c r="G14" s="55">
        <v>0</v>
      </c>
      <c r="H14" s="37">
        <f t="shared" si="0"/>
        <v>592410</v>
      </c>
      <c r="I14" s="32">
        <f t="shared" si="0"/>
        <v>592410</v>
      </c>
      <c r="J14" s="36">
        <f t="shared" si="0"/>
        <v>592410</v>
      </c>
    </row>
    <row r="15" spans="2:10" ht="69" customHeight="1" thickBot="1" x14ac:dyDescent="0.3">
      <c r="B15" s="35" t="s">
        <v>69</v>
      </c>
      <c r="C15" s="104">
        <v>0</v>
      </c>
      <c r="D15" s="63">
        <v>1</v>
      </c>
      <c r="E15" s="64">
        <v>2</v>
      </c>
      <c r="F15" s="58">
        <v>6910000000</v>
      </c>
      <c r="G15" s="55">
        <v>0</v>
      </c>
      <c r="H15" s="37">
        <f t="shared" si="0"/>
        <v>592410</v>
      </c>
      <c r="I15" s="32">
        <f t="shared" si="0"/>
        <v>592410</v>
      </c>
      <c r="J15" s="36">
        <f t="shared" si="0"/>
        <v>592410</v>
      </c>
    </row>
    <row r="16" spans="2:10" ht="24" customHeight="1" thickBot="1" x14ac:dyDescent="0.3">
      <c r="B16" s="35" t="s">
        <v>65</v>
      </c>
      <c r="C16" s="104">
        <v>0</v>
      </c>
      <c r="D16" s="63">
        <v>1</v>
      </c>
      <c r="E16" s="64">
        <v>2</v>
      </c>
      <c r="F16" s="58">
        <v>6910010010</v>
      </c>
      <c r="G16" s="55">
        <v>0</v>
      </c>
      <c r="H16" s="37">
        <f t="shared" si="0"/>
        <v>592410</v>
      </c>
      <c r="I16" s="32">
        <f t="shared" si="0"/>
        <v>592410</v>
      </c>
      <c r="J16" s="36">
        <f t="shared" si="0"/>
        <v>592410</v>
      </c>
    </row>
    <row r="17" spans="2:10" ht="78.75" customHeight="1" thickBot="1" x14ac:dyDescent="0.3">
      <c r="B17" s="35" t="s">
        <v>116</v>
      </c>
      <c r="C17" s="104">
        <v>0</v>
      </c>
      <c r="D17" s="63">
        <v>1</v>
      </c>
      <c r="E17" s="64">
        <v>2</v>
      </c>
      <c r="F17" s="58">
        <v>6910010010</v>
      </c>
      <c r="G17" s="55">
        <v>100</v>
      </c>
      <c r="H17" s="37">
        <f>H19+H20</f>
        <v>592410</v>
      </c>
      <c r="I17" s="32">
        <f>I18</f>
        <v>592410</v>
      </c>
      <c r="J17" s="36">
        <f>J18</f>
        <v>592410</v>
      </c>
    </row>
    <row r="18" spans="2:10" ht="40.5" customHeight="1" thickBot="1" x14ac:dyDescent="0.3">
      <c r="B18" s="35" t="s">
        <v>97</v>
      </c>
      <c r="C18" s="104">
        <v>0</v>
      </c>
      <c r="D18" s="63">
        <v>1</v>
      </c>
      <c r="E18" s="64">
        <v>2</v>
      </c>
      <c r="F18" s="58">
        <v>6910010010</v>
      </c>
      <c r="G18" s="55">
        <v>120</v>
      </c>
      <c r="H18" s="37">
        <f>H19+H20</f>
        <v>592410</v>
      </c>
      <c r="I18" s="32">
        <f>I19+I20</f>
        <v>592410</v>
      </c>
      <c r="J18" s="36">
        <f>J19+J20</f>
        <v>592410</v>
      </c>
    </row>
    <row r="19" spans="2:10" ht="40.5" customHeight="1" thickBot="1" x14ac:dyDescent="0.3">
      <c r="B19" s="35" t="s">
        <v>98</v>
      </c>
      <c r="C19" s="104">
        <v>239</v>
      </c>
      <c r="D19" s="63">
        <v>1</v>
      </c>
      <c r="E19" s="64">
        <v>2</v>
      </c>
      <c r="F19" s="58">
        <v>6910010010</v>
      </c>
      <c r="G19" s="55">
        <v>121</v>
      </c>
      <c r="H19" s="37">
        <v>455000</v>
      </c>
      <c r="I19" s="32">
        <v>455000</v>
      </c>
      <c r="J19" s="36">
        <v>455000</v>
      </c>
    </row>
    <row r="20" spans="2:10" ht="73.5" customHeight="1" thickBot="1" x14ac:dyDescent="0.3">
      <c r="B20" s="35" t="s">
        <v>99</v>
      </c>
      <c r="C20" s="104">
        <v>239</v>
      </c>
      <c r="D20" s="63">
        <v>1</v>
      </c>
      <c r="E20" s="64">
        <v>2</v>
      </c>
      <c r="F20" s="58">
        <v>6910010010</v>
      </c>
      <c r="G20" s="55">
        <v>129</v>
      </c>
      <c r="H20" s="37">
        <v>137410</v>
      </c>
      <c r="I20" s="32">
        <v>137410</v>
      </c>
      <c r="J20" s="36">
        <v>137410</v>
      </c>
    </row>
    <row r="21" spans="2:10" ht="82.5" customHeight="1" thickBot="1" x14ac:dyDescent="0.3">
      <c r="B21" s="31" t="s">
        <v>46</v>
      </c>
      <c r="C21" s="103">
        <v>0</v>
      </c>
      <c r="D21" s="61">
        <v>1</v>
      </c>
      <c r="E21" s="62">
        <v>4</v>
      </c>
      <c r="F21" s="53">
        <v>0</v>
      </c>
      <c r="G21" s="54">
        <v>0</v>
      </c>
      <c r="H21" s="38">
        <f t="shared" ref="H21:J22" si="1">H22</f>
        <v>1656078</v>
      </c>
      <c r="I21" s="34">
        <f t="shared" si="1"/>
        <v>1450215</v>
      </c>
      <c r="J21" s="33">
        <f t="shared" si="1"/>
        <v>1458215</v>
      </c>
    </row>
    <row r="22" spans="2:10" ht="74.25" customHeight="1" thickBot="1" x14ac:dyDescent="0.3">
      <c r="B22" s="35" t="s">
        <v>289</v>
      </c>
      <c r="C22" s="104">
        <v>0</v>
      </c>
      <c r="D22" s="63">
        <v>1</v>
      </c>
      <c r="E22" s="64">
        <v>4</v>
      </c>
      <c r="F22" s="58">
        <v>69000000000</v>
      </c>
      <c r="G22" s="55">
        <v>0</v>
      </c>
      <c r="H22" s="37">
        <f t="shared" si="1"/>
        <v>1656078</v>
      </c>
      <c r="I22" s="32">
        <f t="shared" si="1"/>
        <v>1450215</v>
      </c>
      <c r="J22" s="36">
        <f t="shared" si="1"/>
        <v>1458215</v>
      </c>
    </row>
    <row r="23" spans="2:10" ht="66.75" customHeight="1" thickBot="1" x14ac:dyDescent="0.3">
      <c r="B23" s="35" t="s">
        <v>69</v>
      </c>
      <c r="C23" s="104">
        <v>0</v>
      </c>
      <c r="D23" s="63">
        <v>1</v>
      </c>
      <c r="E23" s="64">
        <v>4</v>
      </c>
      <c r="F23" s="58">
        <v>6910000000</v>
      </c>
      <c r="G23" s="55">
        <v>0</v>
      </c>
      <c r="H23" s="37">
        <f>H24+H39</f>
        <v>1656078</v>
      </c>
      <c r="I23" s="32">
        <f>I24+I39</f>
        <v>1450215</v>
      </c>
      <c r="J23" s="36">
        <f>J24+J39</f>
        <v>1458215</v>
      </c>
    </row>
    <row r="24" spans="2:10" ht="36.75" customHeight="1" thickBot="1" x14ac:dyDescent="0.3">
      <c r="B24" s="35" t="s">
        <v>67</v>
      </c>
      <c r="C24" s="104">
        <v>0</v>
      </c>
      <c r="D24" s="63">
        <v>1</v>
      </c>
      <c r="E24" s="64">
        <v>4</v>
      </c>
      <c r="F24" s="58">
        <v>6910010020</v>
      </c>
      <c r="G24" s="55">
        <v>0</v>
      </c>
      <c r="H24" s="37">
        <f>H26+H30+H33+H35</f>
        <v>1418919</v>
      </c>
      <c r="I24" s="32">
        <f>I25+I29+I32</f>
        <v>1213056</v>
      </c>
      <c r="J24" s="36">
        <f>J25+J29+J32+J34</f>
        <v>1221056</v>
      </c>
    </row>
    <row r="25" spans="2:10" ht="84" customHeight="1" thickBot="1" x14ac:dyDescent="0.3">
      <c r="B25" s="35" t="s">
        <v>116</v>
      </c>
      <c r="C25" s="104">
        <v>0</v>
      </c>
      <c r="D25" s="63">
        <v>1</v>
      </c>
      <c r="E25" s="64">
        <v>4</v>
      </c>
      <c r="F25" s="58">
        <v>6910010020</v>
      </c>
      <c r="G25" s="55">
        <v>100</v>
      </c>
      <c r="H25" s="37">
        <f>H26</f>
        <v>688758</v>
      </c>
      <c r="I25" s="32">
        <f>I26</f>
        <v>688758</v>
      </c>
      <c r="J25" s="36">
        <f>J26</f>
        <v>688758</v>
      </c>
    </row>
    <row r="26" spans="2:10" ht="56.25" customHeight="1" thickBot="1" x14ac:dyDescent="0.3">
      <c r="B26" s="35" t="s">
        <v>97</v>
      </c>
      <c r="C26" s="104">
        <v>0</v>
      </c>
      <c r="D26" s="63">
        <v>1</v>
      </c>
      <c r="E26" s="64">
        <v>4</v>
      </c>
      <c r="F26" s="58">
        <v>6910010020</v>
      </c>
      <c r="G26" s="55">
        <v>120</v>
      </c>
      <c r="H26" s="37">
        <f>H27+H28</f>
        <v>688758</v>
      </c>
      <c r="I26" s="32">
        <f>I28+I27</f>
        <v>688758</v>
      </c>
      <c r="J26" s="36">
        <f>J28+J27</f>
        <v>688758</v>
      </c>
    </row>
    <row r="27" spans="2:10" ht="60" customHeight="1" thickBot="1" x14ac:dyDescent="0.3">
      <c r="B27" s="31" t="s">
        <v>111</v>
      </c>
      <c r="C27" s="104">
        <v>239</v>
      </c>
      <c r="D27" s="63">
        <v>1</v>
      </c>
      <c r="E27" s="64">
        <v>4</v>
      </c>
      <c r="F27" s="58">
        <v>6910010020</v>
      </c>
      <c r="G27" s="55">
        <v>121</v>
      </c>
      <c r="H27" s="37">
        <v>529000</v>
      </c>
      <c r="I27" s="32">
        <v>529000</v>
      </c>
      <c r="J27" s="36">
        <v>529000</v>
      </c>
    </row>
    <row r="28" spans="2:10" ht="80.25" customHeight="1" thickBot="1" x14ac:dyDescent="0.3">
      <c r="B28" s="35" t="s">
        <v>99</v>
      </c>
      <c r="C28" s="104">
        <v>239</v>
      </c>
      <c r="D28" s="63">
        <v>1</v>
      </c>
      <c r="E28" s="64">
        <v>4</v>
      </c>
      <c r="F28" s="58">
        <v>6910010020</v>
      </c>
      <c r="G28" s="55">
        <v>129</v>
      </c>
      <c r="H28" s="37">
        <v>159758</v>
      </c>
      <c r="I28" s="32">
        <v>159758</v>
      </c>
      <c r="J28" s="36">
        <v>159758</v>
      </c>
    </row>
    <row r="29" spans="2:10" ht="57" customHeight="1" thickBot="1" x14ac:dyDescent="0.3">
      <c r="B29" s="35" t="s">
        <v>115</v>
      </c>
      <c r="C29" s="104">
        <v>0</v>
      </c>
      <c r="D29" s="63">
        <v>1</v>
      </c>
      <c r="E29" s="64">
        <v>4</v>
      </c>
      <c r="F29" s="58">
        <v>6910010020</v>
      </c>
      <c r="G29" s="55">
        <v>200</v>
      </c>
      <c r="H29" s="37">
        <f t="shared" ref="H29:J30" si="2">H30</f>
        <v>712114</v>
      </c>
      <c r="I29" s="32">
        <f t="shared" si="2"/>
        <v>513907</v>
      </c>
      <c r="J29" s="36">
        <f t="shared" si="2"/>
        <v>513907</v>
      </c>
    </row>
    <row r="30" spans="2:10" ht="33" customHeight="1" thickBot="1" x14ac:dyDescent="0.3">
      <c r="B30" s="35" t="s">
        <v>77</v>
      </c>
      <c r="C30" s="104">
        <v>0</v>
      </c>
      <c r="D30" s="63">
        <v>1</v>
      </c>
      <c r="E30" s="64">
        <v>4</v>
      </c>
      <c r="F30" s="58">
        <v>6910010020</v>
      </c>
      <c r="G30" s="55">
        <v>240</v>
      </c>
      <c r="H30" s="37">
        <f t="shared" si="2"/>
        <v>712114</v>
      </c>
      <c r="I30" s="32">
        <f t="shared" si="2"/>
        <v>513907</v>
      </c>
      <c r="J30" s="36">
        <f t="shared" si="2"/>
        <v>513907</v>
      </c>
    </row>
    <row r="31" spans="2:10" ht="45.75" customHeight="1" thickBot="1" x14ac:dyDescent="0.3">
      <c r="B31" s="35" t="s">
        <v>100</v>
      </c>
      <c r="C31" s="104">
        <v>239</v>
      </c>
      <c r="D31" s="63">
        <v>1</v>
      </c>
      <c r="E31" s="64">
        <v>4</v>
      </c>
      <c r="F31" s="58">
        <v>6910010020</v>
      </c>
      <c r="G31" s="55">
        <v>244</v>
      </c>
      <c r="H31" s="37">
        <v>712114</v>
      </c>
      <c r="I31" s="32">
        <v>513907</v>
      </c>
      <c r="J31" s="36">
        <v>513907</v>
      </c>
    </row>
    <row r="32" spans="2:10" ht="21" customHeight="1" thickBot="1" x14ac:dyDescent="0.3">
      <c r="B32" s="35" t="s">
        <v>114</v>
      </c>
      <c r="C32" s="104">
        <v>0</v>
      </c>
      <c r="D32" s="63">
        <v>1</v>
      </c>
      <c r="E32" s="64">
        <v>4</v>
      </c>
      <c r="F32" s="58">
        <v>6910010020</v>
      </c>
      <c r="G32" s="55">
        <v>500</v>
      </c>
      <c r="H32" s="37">
        <f>H33</f>
        <v>10391</v>
      </c>
      <c r="I32" s="32">
        <f>I33</f>
        <v>10391</v>
      </c>
      <c r="J32" s="36">
        <f>J33</f>
        <v>10391</v>
      </c>
    </row>
    <row r="33" spans="2:10" ht="21" customHeight="1" thickBot="1" x14ac:dyDescent="0.3">
      <c r="B33" s="35" t="s">
        <v>71</v>
      </c>
      <c r="C33" s="104">
        <v>239</v>
      </c>
      <c r="D33" s="63">
        <v>1</v>
      </c>
      <c r="E33" s="64">
        <v>4</v>
      </c>
      <c r="F33" s="58">
        <v>6910010020</v>
      </c>
      <c r="G33" s="55">
        <v>540</v>
      </c>
      <c r="H33" s="37">
        <v>10391</v>
      </c>
      <c r="I33" s="32">
        <v>10391</v>
      </c>
      <c r="J33" s="36">
        <v>10391</v>
      </c>
    </row>
    <row r="34" spans="2:10" ht="20.25" customHeight="1" thickBot="1" x14ac:dyDescent="0.3">
      <c r="B34" s="35" t="s">
        <v>117</v>
      </c>
      <c r="C34" s="104">
        <v>0</v>
      </c>
      <c r="D34" s="63">
        <v>1</v>
      </c>
      <c r="E34" s="64">
        <v>4</v>
      </c>
      <c r="F34" s="58">
        <v>6910010020</v>
      </c>
      <c r="G34" s="55">
        <v>800</v>
      </c>
      <c r="H34" s="37">
        <f>H35</f>
        <v>7656</v>
      </c>
      <c r="I34" s="11">
        <v>0</v>
      </c>
      <c r="J34" s="36">
        <f>J35</f>
        <v>8000</v>
      </c>
    </row>
    <row r="35" spans="2:10" ht="20.25" customHeight="1" thickBot="1" x14ac:dyDescent="0.3">
      <c r="B35" s="35" t="s">
        <v>101</v>
      </c>
      <c r="C35" s="104">
        <v>0</v>
      </c>
      <c r="D35" s="63">
        <v>1</v>
      </c>
      <c r="E35" s="64">
        <v>4</v>
      </c>
      <c r="F35" s="58">
        <v>6910010020</v>
      </c>
      <c r="G35" s="55">
        <v>850</v>
      </c>
      <c r="H35" s="37">
        <f>H36+H37+H38</f>
        <v>7656</v>
      </c>
      <c r="I35" s="11">
        <v>0</v>
      </c>
      <c r="J35" s="36">
        <f>J38</f>
        <v>8000</v>
      </c>
    </row>
    <row r="36" spans="2:10" ht="30" customHeight="1" thickBot="1" x14ac:dyDescent="0.3">
      <c r="B36" s="35" t="s">
        <v>102</v>
      </c>
      <c r="C36" s="104">
        <v>239</v>
      </c>
      <c r="D36" s="63">
        <v>1</v>
      </c>
      <c r="E36" s="64">
        <v>4</v>
      </c>
      <c r="F36" s="58">
        <v>6910010020</v>
      </c>
      <c r="G36" s="55">
        <v>851</v>
      </c>
      <c r="H36" s="37">
        <v>5656</v>
      </c>
      <c r="I36" s="11">
        <v>0</v>
      </c>
      <c r="J36" s="36">
        <f>J37</f>
        <v>0</v>
      </c>
    </row>
    <row r="37" spans="2:10" ht="19.5" customHeight="1" thickBot="1" x14ac:dyDescent="0.3">
      <c r="B37" s="35" t="s">
        <v>103</v>
      </c>
      <c r="C37" s="104">
        <v>239</v>
      </c>
      <c r="D37" s="63">
        <v>1</v>
      </c>
      <c r="E37" s="64">
        <v>4</v>
      </c>
      <c r="F37" s="58">
        <v>6910010020</v>
      </c>
      <c r="G37" s="55">
        <v>852</v>
      </c>
      <c r="H37" s="37">
        <v>1000</v>
      </c>
      <c r="I37" s="32">
        <v>0</v>
      </c>
      <c r="J37" s="36">
        <v>0</v>
      </c>
    </row>
    <row r="38" spans="2:10" ht="16.5" customHeight="1" thickBot="1" x14ac:dyDescent="0.3">
      <c r="B38" s="35" t="s">
        <v>104</v>
      </c>
      <c r="C38" s="104">
        <v>239</v>
      </c>
      <c r="D38" s="63">
        <v>1</v>
      </c>
      <c r="E38" s="64">
        <v>4</v>
      </c>
      <c r="F38" s="58">
        <v>6910010020</v>
      </c>
      <c r="G38" s="55">
        <v>853</v>
      </c>
      <c r="H38" s="37">
        <v>1000</v>
      </c>
      <c r="I38" s="32">
        <v>0</v>
      </c>
      <c r="J38" s="36">
        <v>8000</v>
      </c>
    </row>
    <row r="39" spans="2:10" ht="105.75" customHeight="1" thickBot="1" x14ac:dyDescent="0.3">
      <c r="B39" s="31" t="s">
        <v>119</v>
      </c>
      <c r="C39" s="104">
        <v>0</v>
      </c>
      <c r="D39" s="63">
        <v>1</v>
      </c>
      <c r="E39" s="64">
        <v>4</v>
      </c>
      <c r="F39" s="58">
        <v>6910015010</v>
      </c>
      <c r="G39" s="55">
        <v>0</v>
      </c>
      <c r="H39" s="37">
        <f>H41</f>
        <v>237159</v>
      </c>
      <c r="I39" s="11">
        <f>I40</f>
        <v>237159</v>
      </c>
      <c r="J39" s="12">
        <f>J40</f>
        <v>237159</v>
      </c>
    </row>
    <row r="40" spans="2:10" ht="21" customHeight="1" thickBot="1" x14ac:dyDescent="0.3">
      <c r="B40" s="31" t="s">
        <v>114</v>
      </c>
      <c r="C40" s="104">
        <v>239</v>
      </c>
      <c r="D40" s="63">
        <v>1</v>
      </c>
      <c r="E40" s="64">
        <v>4</v>
      </c>
      <c r="F40" s="58">
        <v>6910015010</v>
      </c>
      <c r="G40" s="55">
        <v>500</v>
      </c>
      <c r="H40" s="37">
        <f>H41</f>
        <v>237159</v>
      </c>
      <c r="I40" s="11">
        <f>I41</f>
        <v>237159</v>
      </c>
      <c r="J40" s="12">
        <f>J41</f>
        <v>237159</v>
      </c>
    </row>
    <row r="41" spans="2:10" ht="21" customHeight="1" thickBot="1" x14ac:dyDescent="0.3">
      <c r="B41" s="31" t="s">
        <v>71</v>
      </c>
      <c r="C41" s="104">
        <v>239</v>
      </c>
      <c r="D41" s="63">
        <v>1</v>
      </c>
      <c r="E41" s="64">
        <v>4</v>
      </c>
      <c r="F41" s="58">
        <v>6910015010</v>
      </c>
      <c r="G41" s="55">
        <v>540</v>
      </c>
      <c r="H41" s="37">
        <v>237159</v>
      </c>
      <c r="I41" s="11">
        <v>237159</v>
      </c>
      <c r="J41" s="12">
        <v>237159</v>
      </c>
    </row>
    <row r="42" spans="2:10" ht="57.75" customHeight="1" thickBot="1" x14ac:dyDescent="0.3">
      <c r="B42" s="31" t="s">
        <v>68</v>
      </c>
      <c r="C42" s="103">
        <v>0</v>
      </c>
      <c r="D42" s="61">
        <v>1</v>
      </c>
      <c r="E42" s="62">
        <v>6</v>
      </c>
      <c r="F42" s="53">
        <v>0</v>
      </c>
      <c r="G42" s="54">
        <v>0</v>
      </c>
      <c r="H42" s="38">
        <f t="shared" ref="H42:J44" si="3">H43</f>
        <v>15919</v>
      </c>
      <c r="I42" s="107">
        <f t="shared" si="3"/>
        <v>15919</v>
      </c>
      <c r="J42" s="108">
        <f t="shared" si="3"/>
        <v>15919</v>
      </c>
    </row>
    <row r="43" spans="2:10" ht="73.5" customHeight="1" thickBot="1" x14ac:dyDescent="0.3">
      <c r="B43" s="35" t="s">
        <v>289</v>
      </c>
      <c r="C43" s="104">
        <v>0</v>
      </c>
      <c r="D43" s="63">
        <v>1</v>
      </c>
      <c r="E43" s="64">
        <v>6</v>
      </c>
      <c r="F43" s="58">
        <v>69000000000</v>
      </c>
      <c r="G43" s="55">
        <v>0</v>
      </c>
      <c r="H43" s="37">
        <f t="shared" si="3"/>
        <v>15919</v>
      </c>
      <c r="I43" s="11">
        <f t="shared" si="3"/>
        <v>15919</v>
      </c>
      <c r="J43" s="12">
        <f t="shared" si="3"/>
        <v>15919</v>
      </c>
    </row>
    <row r="44" spans="2:10" ht="86.25" customHeight="1" thickBot="1" x14ac:dyDescent="0.3">
      <c r="B44" s="35" t="s">
        <v>69</v>
      </c>
      <c r="C44" s="104">
        <v>0</v>
      </c>
      <c r="D44" s="63">
        <v>1</v>
      </c>
      <c r="E44" s="64">
        <v>6</v>
      </c>
      <c r="F44" s="58">
        <v>6910000000</v>
      </c>
      <c r="G44" s="55">
        <v>0</v>
      </c>
      <c r="H44" s="37">
        <f>H45</f>
        <v>15919</v>
      </c>
      <c r="I44" s="11">
        <f t="shared" si="3"/>
        <v>15919</v>
      </c>
      <c r="J44" s="12">
        <f t="shared" si="3"/>
        <v>15919</v>
      </c>
    </row>
    <row r="45" spans="2:10" ht="54.75" customHeight="1" thickBot="1" x14ac:dyDescent="0.3">
      <c r="B45" s="35" t="s">
        <v>70</v>
      </c>
      <c r="C45" s="104">
        <v>0</v>
      </c>
      <c r="D45" s="63">
        <v>1</v>
      </c>
      <c r="E45" s="64">
        <v>6</v>
      </c>
      <c r="F45" s="58">
        <v>6910010080</v>
      </c>
      <c r="G45" s="55">
        <v>0</v>
      </c>
      <c r="H45" s="37">
        <f>H47</f>
        <v>15919</v>
      </c>
      <c r="I45" s="11">
        <f>I46</f>
        <v>15919</v>
      </c>
      <c r="J45" s="12">
        <f>J46</f>
        <v>15919</v>
      </c>
    </row>
    <row r="46" spans="2:10" ht="19.5" customHeight="1" thickBot="1" x14ac:dyDescent="0.3">
      <c r="B46" s="35" t="s">
        <v>114</v>
      </c>
      <c r="C46" s="104">
        <v>0</v>
      </c>
      <c r="D46" s="63">
        <v>1</v>
      </c>
      <c r="E46" s="64">
        <v>6</v>
      </c>
      <c r="F46" s="58">
        <v>6910010080</v>
      </c>
      <c r="G46" s="55">
        <v>500</v>
      </c>
      <c r="H46" s="37">
        <f>H47</f>
        <v>15919</v>
      </c>
      <c r="I46" s="11">
        <f>I47</f>
        <v>15919</v>
      </c>
      <c r="J46" s="12">
        <f>J47</f>
        <v>15919</v>
      </c>
    </row>
    <row r="47" spans="2:10" ht="19.5" customHeight="1" thickBot="1" x14ac:dyDescent="0.3">
      <c r="B47" s="35" t="s">
        <v>71</v>
      </c>
      <c r="C47" s="104">
        <v>239</v>
      </c>
      <c r="D47" s="63">
        <v>1</v>
      </c>
      <c r="E47" s="64">
        <v>6</v>
      </c>
      <c r="F47" s="58">
        <v>6910010080</v>
      </c>
      <c r="G47" s="55">
        <v>540</v>
      </c>
      <c r="H47" s="37">
        <v>15919</v>
      </c>
      <c r="I47" s="11">
        <v>15919</v>
      </c>
      <c r="J47" s="12">
        <v>15919</v>
      </c>
    </row>
    <row r="48" spans="2:10" ht="19.5" customHeight="1" thickBot="1" x14ac:dyDescent="0.3">
      <c r="B48" s="31" t="s">
        <v>245</v>
      </c>
      <c r="C48" s="103">
        <v>239</v>
      </c>
      <c r="D48" s="61">
        <v>1</v>
      </c>
      <c r="E48" s="62">
        <v>11</v>
      </c>
      <c r="F48" s="53">
        <v>0</v>
      </c>
      <c r="G48" s="54">
        <v>0</v>
      </c>
      <c r="H48" s="38">
        <f>H52</f>
        <v>90000</v>
      </c>
      <c r="I48" s="107">
        <f>I52</f>
        <v>90000</v>
      </c>
      <c r="J48" s="108">
        <f>J52</f>
        <v>90000</v>
      </c>
    </row>
    <row r="49" spans="2:10" ht="36" customHeight="1" thickBot="1" x14ac:dyDescent="0.3">
      <c r="B49" s="35" t="s">
        <v>284</v>
      </c>
      <c r="C49" s="104">
        <v>239</v>
      </c>
      <c r="D49" s="63">
        <v>1</v>
      </c>
      <c r="E49" s="64">
        <v>11</v>
      </c>
      <c r="F49" s="58">
        <v>7700000000</v>
      </c>
      <c r="G49" s="55">
        <v>0</v>
      </c>
      <c r="H49" s="37">
        <f>H51</f>
        <v>90000</v>
      </c>
      <c r="I49" s="11">
        <f>I51</f>
        <v>90000</v>
      </c>
      <c r="J49" s="12">
        <f>J51</f>
        <v>90000</v>
      </c>
    </row>
    <row r="50" spans="2:10" ht="49.5" customHeight="1" thickBot="1" x14ac:dyDescent="0.3">
      <c r="B50" s="35" t="s">
        <v>258</v>
      </c>
      <c r="C50" s="104">
        <v>239</v>
      </c>
      <c r="D50" s="63">
        <v>1</v>
      </c>
      <c r="E50" s="64">
        <v>11</v>
      </c>
      <c r="F50" s="58">
        <v>7700000040</v>
      </c>
      <c r="G50" s="55">
        <v>0</v>
      </c>
      <c r="H50" s="37">
        <f t="shared" ref="H50:J51" si="4">H51</f>
        <v>90000</v>
      </c>
      <c r="I50" s="11">
        <f t="shared" si="4"/>
        <v>90000</v>
      </c>
      <c r="J50" s="12">
        <f t="shared" si="4"/>
        <v>90000</v>
      </c>
    </row>
    <row r="51" spans="2:10" ht="19.5" customHeight="1" thickBot="1" x14ac:dyDescent="0.3">
      <c r="B51" s="35" t="s">
        <v>257</v>
      </c>
      <c r="C51" s="104">
        <v>239</v>
      </c>
      <c r="D51" s="63">
        <v>1</v>
      </c>
      <c r="E51" s="64">
        <v>11</v>
      </c>
      <c r="F51" s="58">
        <v>7700000040</v>
      </c>
      <c r="G51" s="55">
        <v>800</v>
      </c>
      <c r="H51" s="37">
        <f t="shared" si="4"/>
        <v>90000</v>
      </c>
      <c r="I51" s="11">
        <f t="shared" si="4"/>
        <v>90000</v>
      </c>
      <c r="J51" s="12">
        <f t="shared" si="4"/>
        <v>90000</v>
      </c>
    </row>
    <row r="52" spans="2:10" ht="19.5" customHeight="1" thickBot="1" x14ac:dyDescent="0.3">
      <c r="B52" s="35" t="s">
        <v>256</v>
      </c>
      <c r="C52" s="104">
        <v>239</v>
      </c>
      <c r="D52" s="63">
        <v>1</v>
      </c>
      <c r="E52" s="64">
        <v>11</v>
      </c>
      <c r="F52" s="58">
        <v>7700000040</v>
      </c>
      <c r="G52" s="55">
        <v>870</v>
      </c>
      <c r="H52" s="37">
        <v>90000</v>
      </c>
      <c r="I52" s="11">
        <v>90000</v>
      </c>
      <c r="J52" s="12">
        <v>90000</v>
      </c>
    </row>
    <row r="53" spans="2:10" ht="31.5" customHeight="1" thickBot="1" x14ac:dyDescent="0.3">
      <c r="B53" s="31" t="s">
        <v>267</v>
      </c>
      <c r="C53" s="103">
        <v>239</v>
      </c>
      <c r="D53" s="61">
        <v>1</v>
      </c>
      <c r="E53" s="62">
        <v>13</v>
      </c>
      <c r="F53" s="53">
        <v>0</v>
      </c>
      <c r="G53" s="54">
        <v>0</v>
      </c>
      <c r="H53" s="38">
        <f>H54</f>
        <v>793</v>
      </c>
      <c r="I53" s="107">
        <v>0</v>
      </c>
      <c r="J53" s="108">
        <v>0</v>
      </c>
    </row>
    <row r="54" spans="2:10" ht="31.5" customHeight="1" thickBot="1" x14ac:dyDescent="0.3">
      <c r="B54" s="35" t="s">
        <v>266</v>
      </c>
      <c r="C54" s="104">
        <v>239</v>
      </c>
      <c r="D54" s="63">
        <v>1</v>
      </c>
      <c r="E54" s="64">
        <v>13</v>
      </c>
      <c r="F54" s="58">
        <v>7700000000</v>
      </c>
      <c r="G54" s="55">
        <v>0</v>
      </c>
      <c r="H54" s="37">
        <f>H55</f>
        <v>793</v>
      </c>
      <c r="I54" s="11">
        <v>0</v>
      </c>
      <c r="J54" s="12">
        <v>0</v>
      </c>
    </row>
    <row r="55" spans="2:10" ht="31.5" customHeight="1" thickBot="1" x14ac:dyDescent="0.3">
      <c r="B55" s="35" t="s">
        <v>265</v>
      </c>
      <c r="C55" s="104">
        <v>239</v>
      </c>
      <c r="D55" s="63">
        <v>1</v>
      </c>
      <c r="E55" s="64">
        <v>13</v>
      </c>
      <c r="F55" s="58">
        <v>7700095100</v>
      </c>
      <c r="G55" s="55">
        <v>0</v>
      </c>
      <c r="H55" s="37">
        <f>H57</f>
        <v>793</v>
      </c>
      <c r="I55" s="11">
        <v>0</v>
      </c>
      <c r="J55" s="12">
        <v>0</v>
      </c>
    </row>
    <row r="56" spans="2:10" ht="31.5" customHeight="1" thickBot="1" x14ac:dyDescent="0.3">
      <c r="B56" s="35" t="s">
        <v>285</v>
      </c>
      <c r="C56" s="104">
        <v>239</v>
      </c>
      <c r="D56" s="63">
        <v>1</v>
      </c>
      <c r="E56" s="64">
        <v>13</v>
      </c>
      <c r="F56" s="58">
        <v>7700095100</v>
      </c>
      <c r="G56" s="55">
        <v>800</v>
      </c>
      <c r="H56" s="37">
        <f>H57</f>
        <v>793</v>
      </c>
      <c r="I56" s="11">
        <v>0</v>
      </c>
      <c r="J56" s="12">
        <v>0</v>
      </c>
    </row>
    <row r="57" spans="2:10" ht="31.5" customHeight="1" thickBot="1" x14ac:dyDescent="0.3">
      <c r="B57" s="35" t="s">
        <v>101</v>
      </c>
      <c r="C57" s="104">
        <v>239</v>
      </c>
      <c r="D57" s="63">
        <v>1</v>
      </c>
      <c r="E57" s="64">
        <v>13</v>
      </c>
      <c r="F57" s="58">
        <v>7700095100</v>
      </c>
      <c r="G57" s="55">
        <v>850</v>
      </c>
      <c r="H57" s="37">
        <f>H58</f>
        <v>793</v>
      </c>
      <c r="I57" s="11">
        <v>0</v>
      </c>
      <c r="J57" s="12">
        <v>0</v>
      </c>
    </row>
    <row r="58" spans="2:10" ht="31.5" customHeight="1" thickBot="1" x14ac:dyDescent="0.3">
      <c r="B58" s="35" t="s">
        <v>104</v>
      </c>
      <c r="C58" s="104">
        <v>239</v>
      </c>
      <c r="D58" s="63">
        <v>1</v>
      </c>
      <c r="E58" s="64">
        <v>13</v>
      </c>
      <c r="F58" s="58">
        <v>7700095100</v>
      </c>
      <c r="G58" s="55">
        <v>853</v>
      </c>
      <c r="H58" s="37">
        <v>793</v>
      </c>
      <c r="I58" s="11">
        <v>0</v>
      </c>
      <c r="J58" s="12">
        <v>0</v>
      </c>
    </row>
    <row r="59" spans="2:10" ht="19.5" customHeight="1" thickBot="1" x14ac:dyDescent="0.3">
      <c r="B59" s="31" t="s">
        <v>72</v>
      </c>
      <c r="C59" s="103">
        <v>0</v>
      </c>
      <c r="D59" s="61">
        <v>2</v>
      </c>
      <c r="E59" s="62">
        <v>0</v>
      </c>
      <c r="F59" s="53">
        <v>0</v>
      </c>
      <c r="G59" s="54">
        <v>0</v>
      </c>
      <c r="H59" s="38">
        <f>H60</f>
        <v>89900</v>
      </c>
      <c r="I59" s="34">
        <f>I61</f>
        <v>89900</v>
      </c>
      <c r="J59" s="33">
        <f t="shared" ref="J59:J64" si="5">J60</f>
        <v>89900</v>
      </c>
    </row>
    <row r="60" spans="2:10" ht="35.25" customHeight="1" thickBot="1" x14ac:dyDescent="0.3">
      <c r="B60" s="31" t="s">
        <v>48</v>
      </c>
      <c r="C60" s="103">
        <v>0</v>
      </c>
      <c r="D60" s="61">
        <v>2</v>
      </c>
      <c r="E60" s="62">
        <v>3</v>
      </c>
      <c r="F60" s="53">
        <v>0</v>
      </c>
      <c r="G60" s="54">
        <v>0</v>
      </c>
      <c r="H60" s="38">
        <f>H61</f>
        <v>89900</v>
      </c>
      <c r="I60" s="34">
        <f>I61</f>
        <v>89900</v>
      </c>
      <c r="J60" s="33">
        <f t="shared" si="5"/>
        <v>89900</v>
      </c>
    </row>
    <row r="61" spans="2:10" ht="76.5" customHeight="1" thickBot="1" x14ac:dyDescent="0.3">
      <c r="B61" s="35" t="s">
        <v>289</v>
      </c>
      <c r="C61" s="104">
        <v>0</v>
      </c>
      <c r="D61" s="63">
        <v>2</v>
      </c>
      <c r="E61" s="64">
        <v>3</v>
      </c>
      <c r="F61" s="58">
        <v>69000000000</v>
      </c>
      <c r="G61" s="55">
        <v>0</v>
      </c>
      <c r="H61" s="37">
        <f>H62</f>
        <v>89900</v>
      </c>
      <c r="I61" s="32">
        <f>I62</f>
        <v>89900</v>
      </c>
      <c r="J61" s="36">
        <f t="shared" si="5"/>
        <v>89900</v>
      </c>
    </row>
    <row r="62" spans="2:10" ht="53.25" customHeight="1" thickBot="1" x14ac:dyDescent="0.3">
      <c r="B62" s="31" t="s">
        <v>112</v>
      </c>
      <c r="C62" s="104">
        <v>0</v>
      </c>
      <c r="D62" s="63">
        <v>2</v>
      </c>
      <c r="E62" s="64">
        <v>3</v>
      </c>
      <c r="F62" s="58">
        <v>6920000000</v>
      </c>
      <c r="G62" s="55">
        <v>0</v>
      </c>
      <c r="H62" s="37">
        <f>H63</f>
        <v>89900</v>
      </c>
      <c r="I62" s="32">
        <f>I63</f>
        <v>89900</v>
      </c>
      <c r="J62" s="36">
        <f t="shared" si="5"/>
        <v>89900</v>
      </c>
    </row>
    <row r="63" spans="2:10" ht="41.25" customHeight="1" thickBot="1" x14ac:dyDescent="0.3">
      <c r="B63" s="35" t="s">
        <v>75</v>
      </c>
      <c r="C63" s="104">
        <v>0</v>
      </c>
      <c r="D63" s="63">
        <v>2</v>
      </c>
      <c r="E63" s="64">
        <v>3</v>
      </c>
      <c r="F63" s="58">
        <v>6920051180</v>
      </c>
      <c r="G63" s="55">
        <v>0</v>
      </c>
      <c r="H63" s="37">
        <f>H65+H69</f>
        <v>89900</v>
      </c>
      <c r="I63" s="32">
        <f>I64+I69</f>
        <v>89900</v>
      </c>
      <c r="J63" s="36">
        <f>J64+J69</f>
        <v>89900</v>
      </c>
    </row>
    <row r="64" spans="2:10" ht="85.5" customHeight="1" thickBot="1" x14ac:dyDescent="0.3">
      <c r="B64" s="35" t="s">
        <v>116</v>
      </c>
      <c r="C64" s="104">
        <v>0</v>
      </c>
      <c r="D64" s="63">
        <v>2</v>
      </c>
      <c r="E64" s="64">
        <v>3</v>
      </c>
      <c r="F64" s="58">
        <v>6920051180</v>
      </c>
      <c r="G64" s="55">
        <v>100</v>
      </c>
      <c r="H64" s="37">
        <f>H65</f>
        <v>88536</v>
      </c>
      <c r="I64" s="32">
        <f>I65</f>
        <v>88536</v>
      </c>
      <c r="J64" s="36">
        <f t="shared" si="5"/>
        <v>88536</v>
      </c>
    </row>
    <row r="65" spans="2:10" ht="47.25" customHeight="1" thickBot="1" x14ac:dyDescent="0.3">
      <c r="B65" s="31" t="s">
        <v>113</v>
      </c>
      <c r="C65" s="104">
        <v>239</v>
      </c>
      <c r="D65" s="63">
        <v>2</v>
      </c>
      <c r="E65" s="64">
        <v>3</v>
      </c>
      <c r="F65" s="58">
        <v>6920051180</v>
      </c>
      <c r="G65" s="55">
        <v>120</v>
      </c>
      <c r="H65" s="37">
        <f>H66+H67</f>
        <v>88536</v>
      </c>
      <c r="I65" s="32">
        <f>I66+I67</f>
        <v>88536</v>
      </c>
      <c r="J65" s="36">
        <f>J66+J67</f>
        <v>88536</v>
      </c>
    </row>
    <row r="66" spans="2:10" ht="35.25" customHeight="1" thickBot="1" x14ac:dyDescent="0.3">
      <c r="B66" s="35" t="s">
        <v>98</v>
      </c>
      <c r="C66" s="104">
        <v>239</v>
      </c>
      <c r="D66" s="63">
        <v>2</v>
      </c>
      <c r="E66" s="64">
        <v>3</v>
      </c>
      <c r="F66" s="58">
        <v>6920051180</v>
      </c>
      <c r="G66" s="55">
        <v>121</v>
      </c>
      <c r="H66" s="37">
        <v>68000</v>
      </c>
      <c r="I66" s="32">
        <v>68000</v>
      </c>
      <c r="J66" s="36">
        <v>68000</v>
      </c>
    </row>
    <row r="67" spans="2:10" ht="70.5" customHeight="1" thickBot="1" x14ac:dyDescent="0.3">
      <c r="B67" s="35" t="s">
        <v>99</v>
      </c>
      <c r="C67" s="104">
        <v>239</v>
      </c>
      <c r="D67" s="63">
        <v>2</v>
      </c>
      <c r="E67" s="64">
        <v>3</v>
      </c>
      <c r="F67" s="58">
        <v>6920051180</v>
      </c>
      <c r="G67" s="55">
        <v>129</v>
      </c>
      <c r="H67" s="37">
        <v>20536</v>
      </c>
      <c r="I67" s="32">
        <v>20536</v>
      </c>
      <c r="J67" s="36">
        <v>20536</v>
      </c>
    </row>
    <row r="68" spans="2:10" ht="48" customHeight="1" thickBot="1" x14ac:dyDescent="0.3">
      <c r="B68" s="35" t="s">
        <v>115</v>
      </c>
      <c r="C68" s="104">
        <v>239</v>
      </c>
      <c r="D68" s="63">
        <v>2</v>
      </c>
      <c r="E68" s="64">
        <v>3</v>
      </c>
      <c r="F68" s="58">
        <v>6920051180</v>
      </c>
      <c r="G68" s="55">
        <v>200</v>
      </c>
      <c r="H68" s="37">
        <v>1364</v>
      </c>
      <c r="I68" s="32">
        <v>1364</v>
      </c>
      <c r="J68" s="36">
        <v>1364</v>
      </c>
    </row>
    <row r="69" spans="2:10" ht="30" customHeight="1" thickBot="1" x14ac:dyDescent="0.3">
      <c r="B69" s="35" t="s">
        <v>77</v>
      </c>
      <c r="C69" s="104">
        <v>239</v>
      </c>
      <c r="D69" s="63">
        <v>2</v>
      </c>
      <c r="E69" s="64">
        <v>3</v>
      </c>
      <c r="F69" s="58">
        <v>6920051180</v>
      </c>
      <c r="G69" s="55">
        <v>240</v>
      </c>
      <c r="H69" s="37">
        <f>H70</f>
        <v>1364</v>
      </c>
      <c r="I69" s="11">
        <f>I70</f>
        <v>1364</v>
      </c>
      <c r="J69" s="36">
        <f>J70</f>
        <v>1364</v>
      </c>
    </row>
    <row r="70" spans="2:10" ht="45" customHeight="1" thickBot="1" x14ac:dyDescent="0.3">
      <c r="B70" s="35" t="s">
        <v>100</v>
      </c>
      <c r="C70" s="104">
        <v>239</v>
      </c>
      <c r="D70" s="63">
        <v>2</v>
      </c>
      <c r="E70" s="64">
        <v>3</v>
      </c>
      <c r="F70" s="58">
        <v>6920051180</v>
      </c>
      <c r="G70" s="55">
        <v>244</v>
      </c>
      <c r="H70" s="37">
        <v>1364</v>
      </c>
      <c r="I70" s="11">
        <v>1364</v>
      </c>
      <c r="J70" s="36">
        <v>1364</v>
      </c>
    </row>
    <row r="71" spans="2:10" ht="48" customHeight="1" thickBot="1" x14ac:dyDescent="0.3">
      <c r="B71" s="31" t="s">
        <v>76</v>
      </c>
      <c r="C71" s="103">
        <v>0</v>
      </c>
      <c r="D71" s="61">
        <v>3</v>
      </c>
      <c r="E71" s="62">
        <v>0</v>
      </c>
      <c r="F71" s="53">
        <v>0</v>
      </c>
      <c r="G71" s="54">
        <v>0</v>
      </c>
      <c r="H71" s="38">
        <f>H72</f>
        <v>113155.19</v>
      </c>
      <c r="I71" s="34">
        <f>I72</f>
        <v>27000</v>
      </c>
      <c r="J71" s="33">
        <f>J72</f>
        <v>27000</v>
      </c>
    </row>
    <row r="72" spans="2:10" ht="18" customHeight="1" thickBot="1" x14ac:dyDescent="0.3">
      <c r="B72" s="31" t="s">
        <v>49</v>
      </c>
      <c r="C72" s="103">
        <v>0</v>
      </c>
      <c r="D72" s="61">
        <v>3</v>
      </c>
      <c r="E72" s="62">
        <v>10</v>
      </c>
      <c r="F72" s="53">
        <v>0</v>
      </c>
      <c r="G72" s="54">
        <v>0</v>
      </c>
      <c r="H72" s="38">
        <f>H73</f>
        <v>113155.19</v>
      </c>
      <c r="I72" s="34">
        <v>27000</v>
      </c>
      <c r="J72" s="33">
        <v>27000</v>
      </c>
    </row>
    <row r="73" spans="2:10" ht="69.75" customHeight="1" thickBot="1" x14ac:dyDescent="0.3">
      <c r="B73" s="35" t="s">
        <v>289</v>
      </c>
      <c r="C73" s="104">
        <v>0</v>
      </c>
      <c r="D73" s="63">
        <v>3</v>
      </c>
      <c r="E73" s="64">
        <v>10</v>
      </c>
      <c r="F73" s="58">
        <v>69000000000</v>
      </c>
      <c r="G73" s="55">
        <v>0</v>
      </c>
      <c r="H73" s="37">
        <f>H74</f>
        <v>113155.19</v>
      </c>
      <c r="I73" s="32">
        <v>27000</v>
      </c>
      <c r="J73" s="36">
        <v>27000</v>
      </c>
    </row>
    <row r="74" spans="2:10" ht="56.25" customHeight="1" thickBot="1" x14ac:dyDescent="0.3">
      <c r="B74" s="35" t="s">
        <v>78</v>
      </c>
      <c r="C74" s="104">
        <v>0</v>
      </c>
      <c r="D74" s="63">
        <v>3</v>
      </c>
      <c r="E74" s="64">
        <v>10</v>
      </c>
      <c r="F74" s="58">
        <v>6930000000</v>
      </c>
      <c r="G74" s="55">
        <v>0</v>
      </c>
      <c r="H74" s="37">
        <f>H75</f>
        <v>113155.19</v>
      </c>
      <c r="I74" s="32">
        <v>27000</v>
      </c>
      <c r="J74" s="36">
        <v>27000</v>
      </c>
    </row>
    <row r="75" spans="2:10" ht="62.25" customHeight="1" thickBot="1" x14ac:dyDescent="0.3">
      <c r="B75" s="35" t="s">
        <v>105</v>
      </c>
      <c r="C75" s="104">
        <v>0</v>
      </c>
      <c r="D75" s="63">
        <v>3</v>
      </c>
      <c r="E75" s="64">
        <v>10</v>
      </c>
      <c r="F75" s="58">
        <v>6930095020</v>
      </c>
      <c r="G75" s="55">
        <v>0</v>
      </c>
      <c r="H75" s="37">
        <f>H77</f>
        <v>113155.19</v>
      </c>
      <c r="I75" s="32">
        <v>27000</v>
      </c>
      <c r="J75" s="36">
        <v>27000</v>
      </c>
    </row>
    <row r="76" spans="2:10" ht="39.75" customHeight="1" thickBot="1" x14ac:dyDescent="0.3">
      <c r="B76" s="35" t="s">
        <v>115</v>
      </c>
      <c r="C76" s="104">
        <v>0</v>
      </c>
      <c r="D76" s="63">
        <v>3</v>
      </c>
      <c r="E76" s="64">
        <v>10</v>
      </c>
      <c r="F76" s="58">
        <v>6930095020</v>
      </c>
      <c r="G76" s="55">
        <v>200</v>
      </c>
      <c r="H76" s="37">
        <f>H77</f>
        <v>113155.19</v>
      </c>
      <c r="I76" s="32">
        <v>27000</v>
      </c>
      <c r="J76" s="36">
        <v>27000</v>
      </c>
    </row>
    <row r="77" spans="2:10" ht="39.75" customHeight="1" thickBot="1" x14ac:dyDescent="0.3">
      <c r="B77" s="35" t="s">
        <v>77</v>
      </c>
      <c r="C77" s="104">
        <v>239</v>
      </c>
      <c r="D77" s="63">
        <v>3</v>
      </c>
      <c r="E77" s="64">
        <v>10</v>
      </c>
      <c r="F77" s="58">
        <v>6930095020</v>
      </c>
      <c r="G77" s="55">
        <v>240</v>
      </c>
      <c r="H77" s="37">
        <f>H78</f>
        <v>113155.19</v>
      </c>
      <c r="I77" s="32">
        <v>27000</v>
      </c>
      <c r="J77" s="36">
        <v>27000</v>
      </c>
    </row>
    <row r="78" spans="2:10" ht="47.25" customHeight="1" thickBot="1" x14ac:dyDescent="0.3">
      <c r="B78" s="35" t="s">
        <v>100</v>
      </c>
      <c r="C78" s="104">
        <v>239</v>
      </c>
      <c r="D78" s="63">
        <v>3</v>
      </c>
      <c r="E78" s="64">
        <v>10</v>
      </c>
      <c r="F78" s="58">
        <v>6930095020</v>
      </c>
      <c r="G78" s="55">
        <v>244</v>
      </c>
      <c r="H78" s="37">
        <v>113155.19</v>
      </c>
      <c r="I78" s="32">
        <v>27000</v>
      </c>
      <c r="J78" s="36">
        <v>27000</v>
      </c>
    </row>
    <row r="79" spans="2:10" ht="18" customHeight="1" thickBot="1" x14ac:dyDescent="0.3">
      <c r="B79" s="31" t="s">
        <v>80</v>
      </c>
      <c r="C79" s="103">
        <v>0</v>
      </c>
      <c r="D79" s="61">
        <v>4</v>
      </c>
      <c r="E79" s="62">
        <v>0</v>
      </c>
      <c r="F79" s="53">
        <v>0</v>
      </c>
      <c r="G79" s="54">
        <v>0</v>
      </c>
      <c r="H79" s="38">
        <f t="shared" ref="H79:J82" si="6">H80</f>
        <v>351600</v>
      </c>
      <c r="I79" s="34">
        <f t="shared" si="6"/>
        <v>323300</v>
      </c>
      <c r="J79" s="33">
        <f t="shared" si="6"/>
        <v>461100</v>
      </c>
    </row>
    <row r="80" spans="2:10" ht="19.5" customHeight="1" thickBot="1" x14ac:dyDescent="0.3">
      <c r="B80" s="31" t="s">
        <v>51</v>
      </c>
      <c r="C80" s="103">
        <v>0</v>
      </c>
      <c r="D80" s="61">
        <v>4</v>
      </c>
      <c r="E80" s="62">
        <v>9</v>
      </c>
      <c r="F80" s="53">
        <v>0</v>
      </c>
      <c r="G80" s="54">
        <v>0</v>
      </c>
      <c r="H80" s="38">
        <f t="shared" si="6"/>
        <v>351600</v>
      </c>
      <c r="I80" s="34">
        <f t="shared" si="6"/>
        <v>323300</v>
      </c>
      <c r="J80" s="33">
        <f t="shared" si="6"/>
        <v>461100</v>
      </c>
    </row>
    <row r="81" spans="2:10" ht="73.5" customHeight="1" thickBot="1" x14ac:dyDescent="0.3">
      <c r="B81" s="35" t="s">
        <v>289</v>
      </c>
      <c r="C81" s="104">
        <v>0</v>
      </c>
      <c r="D81" s="63">
        <v>4</v>
      </c>
      <c r="E81" s="64">
        <v>9</v>
      </c>
      <c r="F81" s="58">
        <v>69000000000</v>
      </c>
      <c r="G81" s="55">
        <v>0</v>
      </c>
      <c r="H81" s="37">
        <f t="shared" si="6"/>
        <v>351600</v>
      </c>
      <c r="I81" s="32">
        <f t="shared" si="6"/>
        <v>323300</v>
      </c>
      <c r="J81" s="36">
        <f t="shared" si="6"/>
        <v>461100</v>
      </c>
    </row>
    <row r="82" spans="2:10" ht="44.25" customHeight="1" thickBot="1" x14ac:dyDescent="0.3">
      <c r="B82" s="39" t="s">
        <v>81</v>
      </c>
      <c r="C82" s="104">
        <v>0</v>
      </c>
      <c r="D82" s="63">
        <v>4</v>
      </c>
      <c r="E82" s="64">
        <v>9</v>
      </c>
      <c r="F82" s="58">
        <v>6940000000</v>
      </c>
      <c r="G82" s="55">
        <v>0</v>
      </c>
      <c r="H82" s="37">
        <f t="shared" si="6"/>
        <v>351600</v>
      </c>
      <c r="I82" s="32">
        <f t="shared" si="6"/>
        <v>323300</v>
      </c>
      <c r="J82" s="36">
        <f t="shared" si="6"/>
        <v>461100</v>
      </c>
    </row>
    <row r="83" spans="2:10" ht="48" customHeight="1" thickBot="1" x14ac:dyDescent="0.3">
      <c r="B83" s="35" t="s">
        <v>106</v>
      </c>
      <c r="C83" s="104">
        <v>0</v>
      </c>
      <c r="D83" s="63">
        <v>4</v>
      </c>
      <c r="E83" s="64">
        <v>9</v>
      </c>
      <c r="F83" s="58">
        <v>6940095280</v>
      </c>
      <c r="G83" s="55">
        <v>0</v>
      </c>
      <c r="H83" s="37">
        <f>H85</f>
        <v>351600</v>
      </c>
      <c r="I83" s="32">
        <f t="shared" ref="I83:J85" si="7">I84</f>
        <v>323300</v>
      </c>
      <c r="J83" s="36">
        <f t="shared" si="7"/>
        <v>461100</v>
      </c>
    </row>
    <row r="84" spans="2:10" ht="39" customHeight="1" thickBot="1" x14ac:dyDescent="0.3">
      <c r="B84" s="35" t="s">
        <v>115</v>
      </c>
      <c r="C84" s="104">
        <v>0</v>
      </c>
      <c r="D84" s="63">
        <v>4</v>
      </c>
      <c r="E84" s="64">
        <v>9</v>
      </c>
      <c r="F84" s="58">
        <v>6940095280</v>
      </c>
      <c r="G84" s="55">
        <v>200</v>
      </c>
      <c r="H84" s="37">
        <f>H85</f>
        <v>351600</v>
      </c>
      <c r="I84" s="32">
        <f t="shared" si="7"/>
        <v>323300</v>
      </c>
      <c r="J84" s="36">
        <f t="shared" si="7"/>
        <v>461100</v>
      </c>
    </row>
    <row r="85" spans="2:10" ht="39" customHeight="1" thickBot="1" x14ac:dyDescent="0.3">
      <c r="B85" s="35" t="s">
        <v>77</v>
      </c>
      <c r="C85" s="104">
        <v>239</v>
      </c>
      <c r="D85" s="63">
        <v>4</v>
      </c>
      <c r="E85" s="64">
        <v>9</v>
      </c>
      <c r="F85" s="58">
        <v>6940095280</v>
      </c>
      <c r="G85" s="55">
        <v>240</v>
      </c>
      <c r="H85" s="37">
        <f>H86</f>
        <v>351600</v>
      </c>
      <c r="I85" s="32">
        <f t="shared" si="7"/>
        <v>323300</v>
      </c>
      <c r="J85" s="36">
        <f t="shared" si="7"/>
        <v>461100</v>
      </c>
    </row>
    <row r="86" spans="2:10" ht="35.25" customHeight="1" thickBot="1" x14ac:dyDescent="0.3">
      <c r="B86" s="35" t="s">
        <v>118</v>
      </c>
      <c r="C86" s="104">
        <v>239</v>
      </c>
      <c r="D86" s="63">
        <v>4</v>
      </c>
      <c r="E86" s="64">
        <v>9</v>
      </c>
      <c r="F86" s="58">
        <v>6940095280</v>
      </c>
      <c r="G86" s="55">
        <v>244</v>
      </c>
      <c r="H86" s="37">
        <v>351600</v>
      </c>
      <c r="I86" s="32">
        <v>323300</v>
      </c>
      <c r="J86" s="36">
        <v>461100</v>
      </c>
    </row>
    <row r="87" spans="2:10" ht="31.5" customHeight="1" thickBot="1" x14ac:dyDescent="0.3">
      <c r="B87" s="31" t="s">
        <v>82</v>
      </c>
      <c r="C87" s="103">
        <v>0</v>
      </c>
      <c r="D87" s="61">
        <v>5</v>
      </c>
      <c r="E87" s="62">
        <v>0</v>
      </c>
      <c r="F87" s="53">
        <v>0</v>
      </c>
      <c r="G87" s="54">
        <v>0</v>
      </c>
      <c r="H87" s="38">
        <f t="shared" ref="H87:H93" si="8">H88</f>
        <v>1145127.67</v>
      </c>
      <c r="I87" s="34">
        <f t="shared" ref="I87:J93" si="9">I88</f>
        <v>360000</v>
      </c>
      <c r="J87" s="33">
        <f t="shared" si="9"/>
        <v>360000</v>
      </c>
    </row>
    <row r="88" spans="2:10" ht="13.5" customHeight="1" thickBot="1" x14ac:dyDescent="0.3">
      <c r="B88" s="31" t="s">
        <v>53</v>
      </c>
      <c r="C88" s="103">
        <v>0</v>
      </c>
      <c r="D88" s="61">
        <v>5</v>
      </c>
      <c r="E88" s="62">
        <v>3</v>
      </c>
      <c r="F88" s="53">
        <v>0</v>
      </c>
      <c r="G88" s="54">
        <v>0</v>
      </c>
      <c r="H88" s="38">
        <f t="shared" si="8"/>
        <v>1145127.67</v>
      </c>
      <c r="I88" s="34">
        <f t="shared" si="9"/>
        <v>360000</v>
      </c>
      <c r="J88" s="33">
        <f t="shared" si="9"/>
        <v>360000</v>
      </c>
    </row>
    <row r="89" spans="2:10" ht="69" customHeight="1" thickBot="1" x14ac:dyDescent="0.3">
      <c r="B89" s="35" t="s">
        <v>289</v>
      </c>
      <c r="C89" s="104">
        <v>0</v>
      </c>
      <c r="D89" s="63">
        <v>5</v>
      </c>
      <c r="E89" s="64">
        <v>3</v>
      </c>
      <c r="F89" s="58">
        <v>69000000000</v>
      </c>
      <c r="G89" s="55">
        <v>0</v>
      </c>
      <c r="H89" s="37">
        <f t="shared" si="8"/>
        <v>1145127.67</v>
      </c>
      <c r="I89" s="32">
        <f t="shared" si="9"/>
        <v>360000</v>
      </c>
      <c r="J89" s="36">
        <f t="shared" si="9"/>
        <v>360000</v>
      </c>
    </row>
    <row r="90" spans="2:10" ht="44.25" customHeight="1" thickBot="1" x14ac:dyDescent="0.3">
      <c r="B90" s="35" t="s">
        <v>107</v>
      </c>
      <c r="C90" s="104">
        <v>0</v>
      </c>
      <c r="D90" s="63">
        <v>5</v>
      </c>
      <c r="E90" s="64">
        <v>3</v>
      </c>
      <c r="F90" s="58">
        <v>6950000000</v>
      </c>
      <c r="G90" s="55">
        <v>0</v>
      </c>
      <c r="H90" s="37">
        <f t="shared" si="8"/>
        <v>1145127.67</v>
      </c>
      <c r="I90" s="32">
        <f t="shared" si="9"/>
        <v>360000</v>
      </c>
      <c r="J90" s="36">
        <f t="shared" si="9"/>
        <v>360000</v>
      </c>
    </row>
    <row r="91" spans="2:10" ht="49.5" customHeight="1" thickBot="1" x14ac:dyDescent="0.3">
      <c r="B91" s="35" t="s">
        <v>84</v>
      </c>
      <c r="C91" s="104">
        <v>0</v>
      </c>
      <c r="D91" s="63">
        <v>5</v>
      </c>
      <c r="E91" s="64">
        <v>3</v>
      </c>
      <c r="F91" s="58">
        <v>6950095310</v>
      </c>
      <c r="G91" s="55">
        <v>0</v>
      </c>
      <c r="H91" s="37">
        <f t="shared" si="8"/>
        <v>1145127.67</v>
      </c>
      <c r="I91" s="32">
        <f t="shared" si="9"/>
        <v>360000</v>
      </c>
      <c r="J91" s="36">
        <f t="shared" si="9"/>
        <v>360000</v>
      </c>
    </row>
    <row r="92" spans="2:10" ht="45.75" customHeight="1" thickBot="1" x14ac:dyDescent="0.3">
      <c r="B92" s="35" t="s">
        <v>115</v>
      </c>
      <c r="C92" s="104">
        <v>0</v>
      </c>
      <c r="D92" s="63">
        <v>5</v>
      </c>
      <c r="E92" s="64">
        <v>3</v>
      </c>
      <c r="F92" s="58">
        <v>6950095310</v>
      </c>
      <c r="G92" s="55">
        <v>200</v>
      </c>
      <c r="H92" s="37">
        <f t="shared" si="8"/>
        <v>1145127.67</v>
      </c>
      <c r="I92" s="32">
        <f t="shared" si="9"/>
        <v>360000</v>
      </c>
      <c r="J92" s="36">
        <f t="shared" si="9"/>
        <v>360000</v>
      </c>
    </row>
    <row r="93" spans="2:10" ht="34.5" customHeight="1" thickBot="1" x14ac:dyDescent="0.3">
      <c r="B93" s="35" t="s">
        <v>77</v>
      </c>
      <c r="C93" s="104">
        <v>239</v>
      </c>
      <c r="D93" s="63">
        <v>5</v>
      </c>
      <c r="E93" s="64">
        <v>3</v>
      </c>
      <c r="F93" s="58">
        <v>6950095310</v>
      </c>
      <c r="G93" s="55">
        <v>240</v>
      </c>
      <c r="H93" s="37">
        <f t="shared" si="8"/>
        <v>1145127.67</v>
      </c>
      <c r="I93" s="32">
        <f t="shared" si="9"/>
        <v>360000</v>
      </c>
      <c r="J93" s="36">
        <f t="shared" si="9"/>
        <v>360000</v>
      </c>
    </row>
    <row r="94" spans="2:10" ht="49.5" customHeight="1" thickBot="1" x14ac:dyDescent="0.3">
      <c r="B94" s="35" t="s">
        <v>100</v>
      </c>
      <c r="C94" s="104">
        <v>239</v>
      </c>
      <c r="D94" s="63">
        <v>5</v>
      </c>
      <c r="E94" s="64">
        <v>3</v>
      </c>
      <c r="F94" s="58">
        <v>6950095310</v>
      </c>
      <c r="G94" s="55">
        <v>244</v>
      </c>
      <c r="H94" s="37">
        <v>1145127.67</v>
      </c>
      <c r="I94" s="32">
        <v>360000</v>
      </c>
      <c r="J94" s="36">
        <v>360000</v>
      </c>
    </row>
    <row r="95" spans="2:10" ht="21" customHeight="1" thickBot="1" x14ac:dyDescent="0.3">
      <c r="B95" s="40" t="s">
        <v>85</v>
      </c>
      <c r="C95" s="103">
        <v>0</v>
      </c>
      <c r="D95" s="61">
        <v>8</v>
      </c>
      <c r="E95" s="62">
        <v>0</v>
      </c>
      <c r="F95" s="53">
        <v>0</v>
      </c>
      <c r="G95" s="54">
        <v>0</v>
      </c>
      <c r="H95" s="38">
        <f t="shared" ref="H95:J97" si="10">H96</f>
        <v>1306018.69</v>
      </c>
      <c r="I95" s="34">
        <f t="shared" si="10"/>
        <v>1249356</v>
      </c>
      <c r="J95" s="33">
        <f t="shared" si="10"/>
        <v>1153956</v>
      </c>
    </row>
    <row r="96" spans="2:10" ht="31.5" customHeight="1" thickBot="1" x14ac:dyDescent="0.3">
      <c r="B96" s="40" t="s">
        <v>54</v>
      </c>
      <c r="C96" s="103">
        <v>0</v>
      </c>
      <c r="D96" s="61">
        <v>8</v>
      </c>
      <c r="E96" s="62">
        <v>1</v>
      </c>
      <c r="F96" s="53">
        <v>0</v>
      </c>
      <c r="G96" s="54">
        <v>0</v>
      </c>
      <c r="H96" s="38">
        <f t="shared" si="10"/>
        <v>1306018.69</v>
      </c>
      <c r="I96" s="34">
        <f t="shared" si="10"/>
        <v>1249356</v>
      </c>
      <c r="J96" s="33">
        <f t="shared" si="10"/>
        <v>1153956</v>
      </c>
    </row>
    <row r="97" spans="2:10" ht="65.25" customHeight="1" thickBot="1" x14ac:dyDescent="0.3">
      <c r="B97" s="35" t="s">
        <v>289</v>
      </c>
      <c r="C97" s="104">
        <v>0</v>
      </c>
      <c r="D97" s="63">
        <v>8</v>
      </c>
      <c r="E97" s="64">
        <v>1</v>
      </c>
      <c r="F97" s="58">
        <v>69000000000</v>
      </c>
      <c r="G97" s="55">
        <v>0</v>
      </c>
      <c r="H97" s="37">
        <f t="shared" si="10"/>
        <v>1306018.69</v>
      </c>
      <c r="I97" s="32">
        <f t="shared" si="10"/>
        <v>1249356</v>
      </c>
      <c r="J97" s="36">
        <f t="shared" si="10"/>
        <v>1153956</v>
      </c>
    </row>
    <row r="98" spans="2:10" ht="43.5" customHeight="1" thickBot="1" x14ac:dyDescent="0.3">
      <c r="B98" s="39" t="s">
        <v>86</v>
      </c>
      <c r="C98" s="104">
        <v>0</v>
      </c>
      <c r="D98" s="63">
        <v>8</v>
      </c>
      <c r="E98" s="64">
        <v>1</v>
      </c>
      <c r="F98" s="58">
        <v>6960000000</v>
      </c>
      <c r="G98" s="55">
        <v>0</v>
      </c>
      <c r="H98" s="37">
        <f>H99+H107+H103</f>
        <v>1306018.69</v>
      </c>
      <c r="I98" s="32">
        <f>I99+I107</f>
        <v>1249356</v>
      </c>
      <c r="J98" s="36">
        <f>J100+J107</f>
        <v>1153956</v>
      </c>
    </row>
    <row r="99" spans="2:10" ht="57" customHeight="1" thickBot="1" x14ac:dyDescent="0.3">
      <c r="B99" s="35" t="s">
        <v>87</v>
      </c>
      <c r="C99" s="104">
        <v>0</v>
      </c>
      <c r="D99" s="63">
        <v>8</v>
      </c>
      <c r="E99" s="64">
        <v>1</v>
      </c>
      <c r="F99" s="58">
        <v>6960095220</v>
      </c>
      <c r="G99" s="55">
        <v>0</v>
      </c>
      <c r="H99" s="37">
        <f>H101</f>
        <v>423718.69</v>
      </c>
      <c r="I99" s="32">
        <f t="shared" ref="I99:J101" si="11">I100</f>
        <v>567056</v>
      </c>
      <c r="J99" s="36">
        <f t="shared" si="11"/>
        <v>471656</v>
      </c>
    </row>
    <row r="100" spans="2:10" ht="57.75" customHeight="1" thickBot="1" x14ac:dyDescent="0.3">
      <c r="B100" s="35" t="s">
        <v>115</v>
      </c>
      <c r="C100" s="104">
        <v>0</v>
      </c>
      <c r="D100" s="63">
        <v>8</v>
      </c>
      <c r="E100" s="64">
        <v>1</v>
      </c>
      <c r="F100" s="58">
        <v>6960095220</v>
      </c>
      <c r="G100" s="55">
        <v>200</v>
      </c>
      <c r="H100" s="37">
        <f>H101</f>
        <v>423718.69</v>
      </c>
      <c r="I100" s="32">
        <f t="shared" si="11"/>
        <v>567056</v>
      </c>
      <c r="J100" s="36">
        <f t="shared" si="11"/>
        <v>471656</v>
      </c>
    </row>
    <row r="101" spans="2:10" ht="29.25" customHeight="1" thickBot="1" x14ac:dyDescent="0.3">
      <c r="B101" s="35" t="s">
        <v>77</v>
      </c>
      <c r="C101" s="104">
        <v>0</v>
      </c>
      <c r="D101" s="63">
        <v>8</v>
      </c>
      <c r="E101" s="64">
        <v>1</v>
      </c>
      <c r="F101" s="58">
        <v>6960095220</v>
      </c>
      <c r="G101" s="55">
        <v>240</v>
      </c>
      <c r="H101" s="37">
        <f>H102</f>
        <v>423718.69</v>
      </c>
      <c r="I101" s="32">
        <f t="shared" si="11"/>
        <v>567056</v>
      </c>
      <c r="J101" s="36">
        <f t="shared" si="11"/>
        <v>471656</v>
      </c>
    </row>
    <row r="102" spans="2:10" ht="48" customHeight="1" thickBot="1" x14ac:dyDescent="0.3">
      <c r="B102" s="35" t="s">
        <v>100</v>
      </c>
      <c r="C102" s="104">
        <v>239</v>
      </c>
      <c r="D102" s="63">
        <v>8</v>
      </c>
      <c r="E102" s="64">
        <v>1</v>
      </c>
      <c r="F102" s="58">
        <v>6960095220</v>
      </c>
      <c r="G102" s="55">
        <v>244</v>
      </c>
      <c r="H102" s="37">
        <v>423718.69</v>
      </c>
      <c r="I102" s="32">
        <v>567056</v>
      </c>
      <c r="J102" s="36">
        <v>471656</v>
      </c>
    </row>
    <row r="103" spans="2:10" ht="48" customHeight="1" thickBot="1" x14ac:dyDescent="0.3">
      <c r="B103" s="35" t="s">
        <v>287</v>
      </c>
      <c r="C103" s="104">
        <v>239</v>
      </c>
      <c r="D103" s="63">
        <v>8</v>
      </c>
      <c r="E103" s="64">
        <v>1</v>
      </c>
      <c r="F103" s="58">
        <v>6960095110</v>
      </c>
      <c r="G103" s="55">
        <v>0</v>
      </c>
      <c r="H103" s="37">
        <f>H104</f>
        <v>200000</v>
      </c>
      <c r="I103" s="32">
        <v>0</v>
      </c>
      <c r="J103" s="36">
        <v>0</v>
      </c>
    </row>
    <row r="104" spans="2:10" ht="48" customHeight="1" thickBot="1" x14ac:dyDescent="0.3">
      <c r="B104" s="35" t="s">
        <v>292</v>
      </c>
      <c r="C104" s="104">
        <v>239</v>
      </c>
      <c r="D104" s="63">
        <v>8</v>
      </c>
      <c r="E104" s="64">
        <v>1</v>
      </c>
      <c r="F104" s="58">
        <v>6960095110</v>
      </c>
      <c r="G104" s="55">
        <v>200</v>
      </c>
      <c r="H104" s="37">
        <f>H105</f>
        <v>200000</v>
      </c>
      <c r="I104" s="32">
        <v>0</v>
      </c>
      <c r="J104" s="36">
        <v>0</v>
      </c>
    </row>
    <row r="105" spans="2:10" ht="48" customHeight="1" thickBot="1" x14ac:dyDescent="0.3">
      <c r="B105" s="35" t="s">
        <v>286</v>
      </c>
      <c r="C105" s="104">
        <v>239</v>
      </c>
      <c r="D105" s="63">
        <v>8</v>
      </c>
      <c r="E105" s="64">
        <v>1</v>
      </c>
      <c r="F105" s="58">
        <v>6960095110</v>
      </c>
      <c r="G105" s="55">
        <v>240</v>
      </c>
      <c r="H105" s="37">
        <f>H106</f>
        <v>200000</v>
      </c>
      <c r="I105" s="32">
        <v>0</v>
      </c>
      <c r="J105" s="36">
        <v>0</v>
      </c>
    </row>
    <row r="106" spans="2:10" ht="48" customHeight="1" thickBot="1" x14ac:dyDescent="0.3">
      <c r="B106" s="35" t="s">
        <v>291</v>
      </c>
      <c r="C106" s="104">
        <v>239</v>
      </c>
      <c r="D106" s="63">
        <v>8</v>
      </c>
      <c r="E106" s="64">
        <v>1</v>
      </c>
      <c r="F106" s="58">
        <v>6960095110</v>
      </c>
      <c r="G106" s="55">
        <v>244</v>
      </c>
      <c r="H106" s="37">
        <v>200000</v>
      </c>
      <c r="I106" s="32">
        <v>0</v>
      </c>
      <c r="J106" s="36">
        <v>0</v>
      </c>
    </row>
    <row r="107" spans="2:10" ht="75" customHeight="1" thickBot="1" x14ac:dyDescent="0.3">
      <c r="B107" s="41" t="s">
        <v>108</v>
      </c>
      <c r="C107" s="105">
        <v>0</v>
      </c>
      <c r="D107" s="65">
        <v>8</v>
      </c>
      <c r="E107" s="66">
        <v>1</v>
      </c>
      <c r="F107" s="59">
        <v>6960095220</v>
      </c>
      <c r="G107" s="56">
        <v>0</v>
      </c>
      <c r="H107" s="42">
        <f t="shared" ref="H107:J108" si="12">H108</f>
        <v>682300</v>
      </c>
      <c r="I107" s="43">
        <f t="shared" si="12"/>
        <v>682300</v>
      </c>
      <c r="J107" s="44">
        <f t="shared" si="12"/>
        <v>682300</v>
      </c>
    </row>
    <row r="108" spans="2:10" ht="20.25" customHeight="1" thickBot="1" x14ac:dyDescent="0.3">
      <c r="B108" s="45" t="s">
        <v>114</v>
      </c>
      <c r="C108" s="106">
        <v>0</v>
      </c>
      <c r="D108" s="67">
        <v>8</v>
      </c>
      <c r="E108" s="68">
        <v>1</v>
      </c>
      <c r="F108" s="60">
        <v>6960075080</v>
      </c>
      <c r="G108" s="57">
        <v>500</v>
      </c>
      <c r="H108" s="46">
        <f t="shared" si="12"/>
        <v>682300</v>
      </c>
      <c r="I108" s="47">
        <f t="shared" si="12"/>
        <v>682300</v>
      </c>
      <c r="J108" s="48">
        <f t="shared" si="12"/>
        <v>682300</v>
      </c>
    </row>
    <row r="109" spans="2:10" ht="20.25" customHeight="1" thickBot="1" x14ac:dyDescent="0.3">
      <c r="B109" s="45" t="s">
        <v>71</v>
      </c>
      <c r="C109" s="106">
        <v>239</v>
      </c>
      <c r="D109" s="67">
        <v>8</v>
      </c>
      <c r="E109" s="68">
        <v>1</v>
      </c>
      <c r="F109" s="60">
        <v>6960075080</v>
      </c>
      <c r="G109" s="57">
        <v>540</v>
      </c>
      <c r="H109" s="46">
        <v>682300</v>
      </c>
      <c r="I109" s="47">
        <v>682300</v>
      </c>
      <c r="J109" s="48">
        <v>682300</v>
      </c>
    </row>
    <row r="110" spans="2:10" ht="15.75" thickBot="1" x14ac:dyDescent="0.3">
      <c r="B110" s="49" t="s">
        <v>109</v>
      </c>
      <c r="C110" s="50" t="s">
        <v>110</v>
      </c>
      <c r="D110" s="51" t="s">
        <v>110</v>
      </c>
      <c r="E110" s="51" t="s">
        <v>110</v>
      </c>
      <c r="F110" s="51" t="s">
        <v>110</v>
      </c>
      <c r="G110" s="51" t="s">
        <v>110</v>
      </c>
      <c r="H110" s="52">
        <f>H12+H59+H71+H79+H87+H95</f>
        <v>5361001.55</v>
      </c>
      <c r="I110" s="52">
        <f>I12+I59+I71+I79+I87+I95</f>
        <v>4198100</v>
      </c>
      <c r="J110" s="52">
        <f>J12+J59+J71+J79+J87+J95</f>
        <v>4248500</v>
      </c>
    </row>
    <row r="111" spans="2:10" ht="18.75" x14ac:dyDescent="0.25">
      <c r="B111" s="1"/>
    </row>
    <row r="112" spans="2:10" ht="18.75" x14ac:dyDescent="0.25">
      <c r="B112" s="1"/>
    </row>
  </sheetData>
  <mergeCells count="6">
    <mergeCell ref="B8:F8"/>
    <mergeCell ref="B3:J3"/>
    <mergeCell ref="B4:J4"/>
    <mergeCell ref="B5:J5"/>
    <mergeCell ref="B6:J6"/>
    <mergeCell ref="B7:J7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Приложение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2019-08-20T06:01:01Z</dcterms:modified>
</cp:coreProperties>
</file>