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Приложение 1" sheetId="7" r:id="rId1"/>
    <sheet name="Приложение 2" sheetId="10" r:id="rId2"/>
    <sheet name="Приложение 3" sheetId="11" r:id="rId3"/>
    <sheet name="Приложение 4" sheetId="12" r:id="rId4"/>
    <sheet name="Приложение 5" sheetId="8" r:id="rId5"/>
    <sheet name="Приложение 6" sheetId="6" r:id="rId6"/>
    <sheet name="Приложение 7" sheetId="4" r:id="rId7"/>
    <sheet name="Приложение 8" sheetId="5" r:id="rId8"/>
    <sheet name="Лист1" sheetId="13" r:id="rId9"/>
  </sheets>
  <externalReferences>
    <externalReference r:id="rId10"/>
  </externalReferences>
  <calcPr calcId="152511"/>
</workbook>
</file>

<file path=xl/calcChain.xml><?xml version="1.0" encoding="utf-8"?>
<calcChain xmlns="http://schemas.openxmlformats.org/spreadsheetml/2006/main">
  <c r="B11" i="12" l="1"/>
  <c r="B12" i="12" s="1"/>
  <c r="B13" i="12" s="1"/>
  <c r="B14" i="12" s="1"/>
  <c r="B15" i="12" s="1"/>
  <c r="B16" i="12" s="1"/>
  <c r="B17" i="12" s="1"/>
  <c r="B18" i="12" s="1"/>
  <c r="B19" i="12" s="1"/>
  <c r="B20" i="12" s="1"/>
  <c r="B13" i="11"/>
  <c r="B14" i="11" s="1"/>
  <c r="B15" i="11" s="1"/>
  <c r="B16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3" i="11" s="1"/>
  <c r="B34" i="11" s="1"/>
  <c r="J15" i="4"/>
  <c r="J14" i="4" s="1"/>
  <c r="J13" i="4" s="1"/>
  <c r="J12" i="4" s="1"/>
  <c r="I15" i="4"/>
  <c r="I14" i="4" s="1"/>
  <c r="I13" i="4" s="1"/>
  <c r="I12" i="4" s="1"/>
  <c r="J18" i="4"/>
  <c r="J17" i="4" s="1"/>
  <c r="H20" i="4"/>
  <c r="J25" i="4"/>
  <c r="J20" i="4" s="1"/>
  <c r="I25" i="4"/>
  <c r="I20" i="4" s="1"/>
  <c r="I19" i="4" s="1"/>
  <c r="I18" i="4" s="1"/>
  <c r="I17" i="4" s="1"/>
  <c r="J30" i="4"/>
  <c r="J29" i="4" s="1"/>
  <c r="J28" i="4" s="1"/>
  <c r="J27" i="4" s="1"/>
  <c r="I30" i="4"/>
  <c r="I29" i="4" s="1"/>
  <c r="I28" i="4" s="1"/>
  <c r="I27" i="4" s="1"/>
  <c r="J36" i="4"/>
  <c r="J35" i="4" s="1"/>
  <c r="J34" i="4" s="1"/>
  <c r="J33" i="4" s="1"/>
  <c r="J32" i="4" s="1"/>
  <c r="I36" i="4"/>
  <c r="I35" i="4" s="1"/>
  <c r="I34" i="4" s="1"/>
  <c r="I33" i="4" s="1"/>
  <c r="I32" i="4" s="1"/>
  <c r="J54" i="4"/>
  <c r="J53" i="4" s="1"/>
  <c r="J52" i="4" s="1"/>
  <c r="J51" i="4" s="1"/>
  <c r="J50" i="4" s="1"/>
  <c r="I54" i="4"/>
  <c r="I53" i="4" s="1"/>
  <c r="I52" i="4" s="1"/>
  <c r="J60" i="4"/>
  <c r="J59" i="4" s="1"/>
  <c r="J58" i="4" s="1"/>
  <c r="J57" i="4" s="1"/>
  <c r="J56" i="4" s="1"/>
  <c r="I60" i="4"/>
  <c r="I59" i="4" s="1"/>
  <c r="I58" i="4" s="1"/>
  <c r="I57" i="4" s="1"/>
  <c r="I56" i="4" s="1"/>
  <c r="J68" i="4"/>
  <c r="J66" i="4" s="1"/>
  <c r="J65" i="4" s="1"/>
  <c r="J64" i="4" s="1"/>
  <c r="J63" i="4" s="1"/>
  <c r="J62" i="4" s="1"/>
  <c r="I68" i="4"/>
  <c r="I66" i="4" s="1"/>
  <c r="I65" i="4" s="1"/>
  <c r="I64" i="4" s="1"/>
  <c r="I63" i="4" s="1"/>
  <c r="I62" i="4" s="1"/>
  <c r="H25" i="4"/>
  <c r="H30" i="4"/>
  <c r="H68" i="4"/>
  <c r="H66" i="4" s="1"/>
  <c r="H65" i="4" s="1"/>
  <c r="H64" i="4" s="1"/>
  <c r="H63" i="4" s="1"/>
  <c r="H62" i="4" s="1"/>
  <c r="E64" i="8"/>
  <c r="E63" i="8" s="1"/>
  <c r="D64" i="8"/>
  <c r="D63" i="8" s="1"/>
  <c r="C64" i="8"/>
  <c r="C63" i="8" s="1"/>
  <c r="C57" i="8" s="1"/>
  <c r="E61" i="8"/>
  <c r="D61" i="8"/>
  <c r="C61" i="8"/>
  <c r="E59" i="8"/>
  <c r="D59" i="8"/>
  <c r="D58" i="8" s="1"/>
  <c r="C59" i="8"/>
  <c r="E55" i="8"/>
  <c r="D55" i="8"/>
  <c r="G53" i="8"/>
  <c r="G52" i="8" s="1"/>
  <c r="F53" i="8"/>
  <c r="F52" i="8" s="1"/>
  <c r="E53" i="8"/>
  <c r="D53" i="8"/>
  <c r="D52" i="8" s="1"/>
  <c r="C53" i="8"/>
  <c r="C52" i="8" s="1"/>
  <c r="G50" i="8"/>
  <c r="F50" i="8"/>
  <c r="E50" i="8"/>
  <c r="D50" i="8"/>
  <c r="C50" i="8"/>
  <c r="G48" i="8"/>
  <c r="G47" i="8" s="1"/>
  <c r="G46" i="8" s="1"/>
  <c r="G45" i="8" s="1"/>
  <c r="F48" i="8"/>
  <c r="F47" i="8" s="1"/>
  <c r="E48" i="8"/>
  <c r="E47" i="8" s="1"/>
  <c r="D48" i="8"/>
  <c r="C48" i="8"/>
  <c r="C47" i="8"/>
  <c r="D47" i="8"/>
  <c r="D46" i="8" s="1"/>
  <c r="G43" i="8"/>
  <c r="F43" i="8"/>
  <c r="E43" i="8"/>
  <c r="D43" i="8"/>
  <c r="C43" i="8"/>
  <c r="G41" i="8"/>
  <c r="G40" i="8" s="1"/>
  <c r="F41" i="8"/>
  <c r="F40" i="8"/>
  <c r="C41" i="8"/>
  <c r="E40" i="8"/>
  <c r="D40" i="8"/>
  <c r="C40" i="8"/>
  <c r="G38" i="8"/>
  <c r="G37" i="8" s="1"/>
  <c r="F38" i="8"/>
  <c r="F37" i="8" s="1"/>
  <c r="E38" i="8"/>
  <c r="E37" i="8" s="1"/>
  <c r="D38" i="8"/>
  <c r="D37" i="8" s="1"/>
  <c r="C38" i="8"/>
  <c r="C37" i="8" s="1"/>
  <c r="G34" i="8"/>
  <c r="F34" i="8"/>
  <c r="E34" i="8"/>
  <c r="D34" i="8"/>
  <c r="C34" i="8"/>
  <c r="E31" i="8"/>
  <c r="D31" i="8"/>
  <c r="C31" i="8"/>
  <c r="G29" i="8"/>
  <c r="G28" i="8" s="1"/>
  <c r="F29" i="8"/>
  <c r="F28" i="8" s="1"/>
  <c r="E29" i="8"/>
  <c r="E28" i="8" s="1"/>
  <c r="D29" i="8"/>
  <c r="D28" i="8" s="1"/>
  <c r="C29" i="8"/>
  <c r="C28" i="8"/>
  <c r="G26" i="8"/>
  <c r="F26" i="8"/>
  <c r="E26" i="8"/>
  <c r="D26" i="8"/>
  <c r="C26" i="8"/>
  <c r="G23" i="8"/>
  <c r="F23" i="8"/>
  <c r="E23" i="8"/>
  <c r="E22" i="8" s="1"/>
  <c r="D23" i="8"/>
  <c r="C23" i="8"/>
  <c r="F22" i="8"/>
  <c r="D22" i="8"/>
  <c r="G17" i="8"/>
  <c r="G16" i="8" s="1"/>
  <c r="F17" i="8"/>
  <c r="E17" i="8"/>
  <c r="E16" i="8" s="1"/>
  <c r="D17" i="8"/>
  <c r="D16" i="8" s="1"/>
  <c r="C17" i="8"/>
  <c r="C16" i="8" s="1"/>
  <c r="F16" i="8"/>
  <c r="G14" i="8"/>
  <c r="G13" i="8"/>
  <c r="G12" i="8" s="1"/>
  <c r="F14" i="8"/>
  <c r="F13" i="8" s="1"/>
  <c r="F12" i="8" s="1"/>
  <c r="E14" i="8"/>
  <c r="E13" i="8"/>
  <c r="E12" i="8" s="1"/>
  <c r="D14" i="8"/>
  <c r="D13" i="8" s="1"/>
  <c r="D12" i="8" s="1"/>
  <c r="C14" i="8"/>
  <c r="C13" i="8" s="1"/>
  <c r="C12" i="8" s="1"/>
  <c r="G21" i="7"/>
  <c r="G20" i="7" s="1"/>
  <c r="G19" i="7" s="1"/>
  <c r="G18" i="7" s="1"/>
  <c r="F21" i="7"/>
  <c r="E21" i="7"/>
  <c r="E20" i="7" s="1"/>
  <c r="E19" i="7" s="1"/>
  <c r="E18" i="7" s="1"/>
  <c r="D21" i="7"/>
  <c r="D20" i="7" s="1"/>
  <c r="D19" i="7" s="1"/>
  <c r="D18" i="7" s="1"/>
  <c r="C21" i="7"/>
  <c r="C20" i="7"/>
  <c r="C19" i="7" s="1"/>
  <c r="C18" i="7" s="1"/>
  <c r="F20" i="7"/>
  <c r="F19" i="7" s="1"/>
  <c r="F18" i="7" s="1"/>
  <c r="G17" i="7"/>
  <c r="G16" i="7" s="1"/>
  <c r="G15" i="7" s="1"/>
  <c r="G14" i="7" s="1"/>
  <c r="G13" i="7" s="1"/>
  <c r="F17" i="7"/>
  <c r="F16" i="7" s="1"/>
  <c r="F15" i="7" s="1"/>
  <c r="F14" i="7" s="1"/>
  <c r="E17" i="7"/>
  <c r="E16" i="7" s="1"/>
  <c r="E15" i="7" s="1"/>
  <c r="E14" i="7" s="1"/>
  <c r="D17" i="7"/>
  <c r="D16" i="7" s="1"/>
  <c r="D15" i="7" s="1"/>
  <c r="D14" i="7" s="1"/>
  <c r="D13" i="7" s="1"/>
  <c r="C17" i="7"/>
  <c r="C16" i="7" s="1"/>
  <c r="C15" i="7" s="1"/>
  <c r="C14" i="7" s="1"/>
  <c r="G31" i="6"/>
  <c r="F31" i="6"/>
  <c r="E31" i="6"/>
  <c r="D31" i="6"/>
  <c r="C31" i="6"/>
  <c r="E29" i="6"/>
  <c r="D29" i="6"/>
  <c r="G25" i="6"/>
  <c r="F25" i="6"/>
  <c r="E25" i="6"/>
  <c r="D25" i="6"/>
  <c r="C25" i="6"/>
  <c r="G23" i="6"/>
  <c r="F23" i="6"/>
  <c r="E23" i="6"/>
  <c r="D23" i="6"/>
  <c r="C23" i="6"/>
  <c r="G21" i="6"/>
  <c r="F21" i="6"/>
  <c r="E21" i="6"/>
  <c r="D21" i="6"/>
  <c r="C21" i="6"/>
  <c r="G19" i="6"/>
  <c r="F19" i="6"/>
  <c r="E19" i="6"/>
  <c r="D19" i="6"/>
  <c r="C19" i="6"/>
  <c r="G12" i="6"/>
  <c r="G33" i="6" s="1"/>
  <c r="F12" i="6"/>
  <c r="F33" i="6" s="1"/>
  <c r="E12" i="6"/>
  <c r="D12" i="6"/>
  <c r="D33" i="6" s="1"/>
  <c r="C12" i="6"/>
  <c r="C33" i="6" s="1"/>
  <c r="H31" i="5"/>
  <c r="J90" i="5"/>
  <c r="J89" i="5" s="1"/>
  <c r="J87" i="5" s="1"/>
  <c r="J86" i="5" s="1"/>
  <c r="J85" i="5" s="1"/>
  <c r="J84" i="5" s="1"/>
  <c r="I90" i="5"/>
  <c r="I89" i="5" s="1"/>
  <c r="I88" i="5" s="1"/>
  <c r="J82" i="5"/>
  <c r="J81" i="5"/>
  <c r="J80" i="5" s="1"/>
  <c r="J79" i="5" s="1"/>
  <c r="J78" i="5" s="1"/>
  <c r="J77" i="5" s="1"/>
  <c r="J76" i="5" s="1"/>
  <c r="I82" i="5"/>
  <c r="I81" i="5" s="1"/>
  <c r="I80" i="5" s="1"/>
  <c r="I79" i="5" s="1"/>
  <c r="I78" i="5" s="1"/>
  <c r="I77" i="5" s="1"/>
  <c r="I76" i="5" s="1"/>
  <c r="J93" i="5"/>
  <c r="J92" i="5" s="1"/>
  <c r="I93" i="5"/>
  <c r="I92" i="5" s="1"/>
  <c r="J74" i="5"/>
  <c r="J73" i="5"/>
  <c r="J72" i="5" s="1"/>
  <c r="J71" i="5" s="1"/>
  <c r="J70" i="5" s="1"/>
  <c r="J69" i="5" s="1"/>
  <c r="J68" i="5" s="1"/>
  <c r="I74" i="5"/>
  <c r="I73" i="5" s="1"/>
  <c r="I72" i="5" s="1"/>
  <c r="I71" i="5" s="1"/>
  <c r="I70" i="5" s="1"/>
  <c r="I69" i="5" s="1"/>
  <c r="I68" i="5" s="1"/>
  <c r="J60" i="5"/>
  <c r="I60" i="5"/>
  <c r="J58" i="5"/>
  <c r="J55" i="5" s="1"/>
  <c r="J54" i="5" s="1"/>
  <c r="J53" i="5" s="1"/>
  <c r="J52" i="5" s="1"/>
  <c r="J51" i="5" s="1"/>
  <c r="J50" i="5" s="1"/>
  <c r="J49" i="5" s="1"/>
  <c r="I58" i="5"/>
  <c r="I55" i="5" s="1"/>
  <c r="I54" i="5" s="1"/>
  <c r="I53" i="5" s="1"/>
  <c r="I52" i="5" s="1"/>
  <c r="I51" i="5" s="1"/>
  <c r="H58" i="5"/>
  <c r="H55" i="5"/>
  <c r="H53" i="5" s="1"/>
  <c r="H52" i="5" s="1"/>
  <c r="H51" i="5" s="1"/>
  <c r="H50" i="5" s="1"/>
  <c r="H49" i="5" s="1"/>
  <c r="J47" i="5"/>
  <c r="J46" i="5" s="1"/>
  <c r="J45" i="5" s="1"/>
  <c r="J44" i="5" s="1"/>
  <c r="J43" i="5" s="1"/>
  <c r="I47" i="5"/>
  <c r="I46" i="5" s="1"/>
  <c r="I45" i="5" s="1"/>
  <c r="I44" i="5" s="1"/>
  <c r="I43" i="5" s="1"/>
  <c r="J41" i="5"/>
  <c r="J40" i="5"/>
  <c r="I41" i="5"/>
  <c r="I40" i="5" s="1"/>
  <c r="H41" i="5"/>
  <c r="H36" i="5"/>
  <c r="J33" i="5"/>
  <c r="I33" i="5"/>
  <c r="J31" i="5"/>
  <c r="J30" i="5" s="1"/>
  <c r="I31" i="5"/>
  <c r="I30" i="5" s="1"/>
  <c r="J27" i="5"/>
  <c r="J26" i="5" s="1"/>
  <c r="J25" i="5" s="1"/>
  <c r="J24" i="5" s="1"/>
  <c r="J23" i="5" s="1"/>
  <c r="J22" i="5" s="1"/>
  <c r="I27" i="5"/>
  <c r="I26" i="5" s="1"/>
  <c r="I25" i="5" s="1"/>
  <c r="I24" i="5" s="1"/>
  <c r="I23" i="5" s="1"/>
  <c r="I22" i="5" s="1"/>
  <c r="J43" i="4"/>
  <c r="J42" i="4" s="1"/>
  <c r="J41" i="4" s="1"/>
  <c r="J40" i="4" s="1"/>
  <c r="J39" i="4" s="1"/>
  <c r="I43" i="4"/>
  <c r="I42" i="4" s="1"/>
  <c r="I41" i="4" s="1"/>
  <c r="I40" i="4" s="1"/>
  <c r="I39" i="4" s="1"/>
  <c r="H40" i="5"/>
  <c r="J19" i="5"/>
  <c r="J18" i="5" s="1"/>
  <c r="J17" i="5" s="1"/>
  <c r="J16" i="5" s="1"/>
  <c r="J15" i="5" s="1"/>
  <c r="J14" i="5" s="1"/>
  <c r="I19" i="5"/>
  <c r="I18" i="5" s="1"/>
  <c r="I17" i="5" s="1"/>
  <c r="I16" i="5" s="1"/>
  <c r="I15" i="5" s="1"/>
  <c r="I14" i="5" s="1"/>
  <c r="H19" i="5"/>
  <c r="H60" i="4"/>
  <c r="H59" i="4" s="1"/>
  <c r="H58" i="4" s="1"/>
  <c r="H57" i="4" s="1"/>
  <c r="H56" i="4" s="1"/>
  <c r="H54" i="4"/>
  <c r="H53" i="4" s="1"/>
  <c r="H52" i="4" s="1"/>
  <c r="H51" i="4" s="1"/>
  <c r="H50" i="4" s="1"/>
  <c r="H48" i="4"/>
  <c r="H47" i="4" s="1"/>
  <c r="H46" i="4" s="1"/>
  <c r="H45" i="4" s="1"/>
  <c r="H43" i="4"/>
  <c r="H42" i="4" s="1"/>
  <c r="H41" i="4" s="1"/>
  <c r="H40" i="4" s="1"/>
  <c r="H36" i="4"/>
  <c r="H35" i="4" s="1"/>
  <c r="H34" i="4" s="1"/>
  <c r="H33" i="4" s="1"/>
  <c r="H32" i="4" s="1"/>
  <c r="H29" i="4"/>
  <c r="H28" i="4" s="1"/>
  <c r="H27" i="4" s="1"/>
  <c r="H15" i="4"/>
  <c r="H14" i="4" s="1"/>
  <c r="H13" i="4" s="1"/>
  <c r="H12" i="4" s="1"/>
  <c r="H47" i="5"/>
  <c r="H33" i="5"/>
  <c r="H90" i="5"/>
  <c r="H88" i="5" s="1"/>
  <c r="H93" i="5"/>
  <c r="H92" i="5" s="1"/>
  <c r="H82" i="5"/>
  <c r="H81" i="5" s="1"/>
  <c r="H80" i="5" s="1"/>
  <c r="H79" i="5" s="1"/>
  <c r="H78" i="5" s="1"/>
  <c r="H77" i="5" s="1"/>
  <c r="H76" i="5" s="1"/>
  <c r="H74" i="5"/>
  <c r="H73" i="5" s="1"/>
  <c r="H66" i="5"/>
  <c r="H65" i="5" s="1"/>
  <c r="H64" i="5"/>
  <c r="H63" i="5" s="1"/>
  <c r="H62" i="5" s="1"/>
  <c r="H61" i="5" s="1"/>
  <c r="H60" i="5" s="1"/>
  <c r="H46" i="5"/>
  <c r="H45" i="5" s="1"/>
  <c r="H44" i="5" s="1"/>
  <c r="H43" i="5" s="1"/>
  <c r="H35" i="5"/>
  <c r="H27" i="5"/>
  <c r="H26" i="5" s="1"/>
  <c r="H18" i="5"/>
  <c r="H17" i="5" s="1"/>
  <c r="H16" i="5" s="1"/>
  <c r="H15" i="5" s="1"/>
  <c r="H14" i="5" s="1"/>
  <c r="H72" i="5"/>
  <c r="H71" i="5" s="1"/>
  <c r="H70" i="5" s="1"/>
  <c r="H69" i="5" s="1"/>
  <c r="H68" i="5" s="1"/>
  <c r="H30" i="5"/>
  <c r="H54" i="5" l="1"/>
  <c r="I13" i="5"/>
  <c r="C46" i="8"/>
  <c r="E52" i="8"/>
  <c r="F13" i="7"/>
  <c r="C22" i="8"/>
  <c r="C11" i="8" s="1"/>
  <c r="C67" i="8" s="1"/>
  <c r="G22" i="8"/>
  <c r="H19" i="4"/>
  <c r="H18" i="4" s="1"/>
  <c r="H17" i="4" s="1"/>
  <c r="H89" i="5"/>
  <c r="H25" i="5"/>
  <c r="H24" i="5" s="1"/>
  <c r="H23" i="5" s="1"/>
  <c r="H22" i="5" s="1"/>
  <c r="H13" i="5" s="1"/>
  <c r="E33" i="6"/>
  <c r="F11" i="8"/>
  <c r="I87" i="5"/>
  <c r="I86" i="5" s="1"/>
  <c r="I85" i="5" s="1"/>
  <c r="I84" i="5" s="1"/>
  <c r="E58" i="8"/>
  <c r="E57" i="8" s="1"/>
  <c r="D66" i="8"/>
  <c r="D45" i="8"/>
  <c r="C66" i="8"/>
  <c r="C45" i="8"/>
  <c r="D11" i="8"/>
  <c r="E46" i="8"/>
  <c r="E11" i="8"/>
  <c r="G11" i="8"/>
  <c r="G67" i="8" s="1"/>
  <c r="F46" i="8"/>
  <c r="F45" i="8" s="1"/>
  <c r="F67" i="8" s="1"/>
  <c r="D57" i="8"/>
  <c r="J11" i="4"/>
  <c r="J70" i="4" s="1"/>
  <c r="H39" i="4"/>
  <c r="I50" i="4"/>
  <c r="I51" i="4"/>
  <c r="H11" i="4"/>
  <c r="I11" i="4"/>
  <c r="C13" i="7"/>
  <c r="E13" i="7"/>
  <c r="H87" i="5"/>
  <c r="H86" i="5" s="1"/>
  <c r="H85" i="5" s="1"/>
  <c r="H84" i="5" s="1"/>
  <c r="J13" i="5"/>
  <c r="J95" i="5" s="1"/>
  <c r="J12" i="5" s="1"/>
  <c r="I49" i="5"/>
  <c r="I95" i="5" s="1"/>
  <c r="I12" i="5" s="1"/>
  <c r="I50" i="5"/>
  <c r="J88" i="5"/>
  <c r="H95" i="5" l="1"/>
  <c r="E66" i="8"/>
  <c r="E45" i="8"/>
  <c r="E67" i="8" s="1"/>
  <c r="D67" i="8"/>
  <c r="H70" i="4"/>
  <c r="I70" i="4"/>
  <c r="H12" i="5"/>
</calcChain>
</file>

<file path=xl/sharedStrings.xml><?xml version="1.0" encoding="utf-8"?>
<sst xmlns="http://schemas.openxmlformats.org/spreadsheetml/2006/main" count="466" uniqueCount="339">
  <si>
    <t xml:space="preserve">Источники внутреннего финансирования дефицита местного бюджета </t>
  </si>
  <si>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</si>
  <si>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</si>
  <si>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</si>
  <si>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</si>
  <si>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</si>
  <si>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</si>
  <si>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</si>
  <si>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</si>
  <si>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</si>
  <si>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</si>
  <si>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</si>
  <si>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</si>
  <si>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</si>
  <si>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</si>
  <si>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</si>
  <si>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</si>
  <si>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</si>
  <si>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</si>
  <si>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</si>
  <si>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</si>
  <si>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</si>
  <si>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</si>
  <si>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>НАЛОГОВЫЕ И НЕНАЛОГОВЫЕ ДОХОДЫ</t>
  </si>
  <si>
    <t>НАЛОГИ НА ПРИБЫЛЬ, ДОХОДЫ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</si>
  <si>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</si>
  <si>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</si>
  <si>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</si>
  <si>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</si>
  <si>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</si>
  <si>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</si>
  <si>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ИМУЩЕСТВО</t>
  </si>
  <si>
    <t>Налог на имущество физических лиц</t>
  </si>
  <si>
    <t>Земельный налог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</si>
  <si>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</si>
  <si>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</si>
  <si>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</si>
  <si>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</si>
  <si>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</si>
  <si>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</si>
  <si>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Дотации бюджетам на поддержку мер по обеспечению сбалансированности бюджетов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</si>
  <si>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</si>
  <si>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РЗПР</t>
  </si>
  <si>
    <t xml:space="preserve">Наименование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</si>
  <si>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</si>
  <si>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</si>
  <si>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</si>
  <si>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Национальная оборона</t>
  </si>
  <si>
    <t>Мобилизационная и вневойсковая подготовка</t>
  </si>
  <si>
    <t>Органы юстиции</t>
  </si>
  <si>
    <t>Обеспечение пожарной безопасности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</si>
  <si>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</si>
  <si>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</si>
  <si>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</si>
  <si>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</si>
  <si>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Культура</t>
  </si>
  <si>
    <t>Итого расходов</t>
  </si>
  <si>
    <t>Приложение 7</t>
  </si>
  <si>
    <t xml:space="preserve">к решению Совета депутатов </t>
  </si>
  <si>
    <t>Федоровского Первого сельсовета</t>
  </si>
  <si>
    <t>Наименование</t>
  </si>
  <si>
    <t>Раздел</t>
  </si>
  <si>
    <t>Подраздел</t>
  </si>
  <si>
    <t>КЦСР</t>
  </si>
  <si>
    <t>КВР</t>
  </si>
  <si>
    <t>ОБЩЕГОСУДАРСТВЕННЫЕ ВОПРОСЫ</t>
  </si>
  <si>
    <t> Муниципальная программа "Реализация муниципальной политики на территории муниципального образования Федоровский Первый сельсовет Саракташского района Оренбургской области на 2018-2021 годы"</t>
  </si>
  <si>
    <t>Подпрогамма "Осуществление деятельности аппарата управления администрации муниципального образования Федоровский Первый сельсовет"</t>
  </si>
  <si>
    <t>Глава муниципального образования</t>
  </si>
  <si>
    <t>Расходы на выплаты персоналу государственных (муниципальных) органов</t>
  </si>
  <si>
    <t>Муниципальная программа "Реализация муниципальной политики на территории муниципального образования Федоровский Первый сельсовет Саракташского района Оренбургской области на 2018-2021 годы"</t>
  </si>
  <si>
    <t>Аппарат администрации муниципального образования</t>
  </si>
  <si>
    <t>Обеспечение деятельности финансовых, налоговых и таможенных организаций и органов финансового (финансово-бюджетного) надзора</t>
  </si>
  <si>
    <t>Муниципальная программа "Реализация муниципальной политики на территории муниципального образования Федоровский Первый сельсовет Саракташского района Оренбургской области на 2018-2020г"</t>
  </si>
  <si>
    <t>Подпрограмма "Осуществление деятельности аппарата управления администрации муниципального образования Федоровский Первый сельсовет"</t>
  </si>
  <si>
    <t>Межбюджетные трансферты на осуществление части переданных в район полномочий по внешнему муниципальному контролю</t>
  </si>
  <si>
    <t>Иные межбюджетные трансферты</t>
  </si>
  <si>
    <t>НАЦИОНАЛЬНАЯ ОБОРОНА</t>
  </si>
  <si>
    <t> Мобилизационная и вневойсковая подготовка</t>
  </si>
  <si>
    <t>Подпрограмма "Обеспечение осуществления части, переданных органами власти другого уровня, полномочий"</t>
  </si>
  <si>
    <t>Ведение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</si>
  <si>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</si>
  <si>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Осуществление переданных в соответствии с п.1 ст.4 ФЗ от 15.11.1997г №143 -ФЗ "Об актах гражданского состояния" полномочий Российской Федерации на государственную регистрацию актов гражданского состояния</t>
  </si>
  <si>
    <t>Иные закупки товаров, работ и услуг для государственных (муниципальных) нужд</t>
  </si>
  <si>
    <t>Подпрограмма "Обеспечение пожарной безопасности на территории муниципального образования Федоровский Первый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</si>
  <si>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</si>
  <si>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НАЦИОНАЛЬНАЯ ЭКОНОМИКА</t>
  </si>
  <si>
    <t>Подпрограмма "Развитие дорожного хозяйства на территории муниципального образования Федоровский Первый сельсовет"</t>
  </si>
  <si>
    <t>ЖИЛИЩНО-КОММУНАЛЬНОЕ ХОЗЯЙСТВО</t>
  </si>
  <si>
    <t>Подпрограмма "Благоустройство территории муниципального образования Федоровский Первый сельсовет"</t>
  </si>
  <si>
    <t>Финансовое обеспечение мероприятий по благоустройству территорий муниципального образования поселения</t>
  </si>
  <si>
    <t>КУЛЬТУРА, КИНЕМАТОГРАФИЯ</t>
  </si>
  <si>
    <t>Подпрограмма "Развитие культуры на территории муниципального образования Федоровский Первый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</si>
  <si>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</si>
  <si>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ИТОГО ПО РАЗДЕЛАМ РАСХОДОВ</t>
  </si>
  <si>
    <r>
      <t> </t>
    </r>
    <r>
      <rPr>
        <sz val="10"/>
        <color indexed="8"/>
        <rFont val="Times New Roman"/>
        <family val="1"/>
        <charset val="204"/>
      </rPr>
      <t>Иные закупки товаров, работ и услуг для государственных (муниципальных) нужд</t>
    </r>
  </si>
  <si>
    <r>
      <t> </t>
    </r>
    <r>
      <rPr>
        <sz val="10"/>
        <color indexed="8"/>
        <rFont val="Times New Roman"/>
        <family val="1"/>
        <charset val="204"/>
      </rPr>
      <t>Иные межбюджетные трансферты</t>
    </r>
  </si>
  <si>
    <r>
      <t> </t>
    </r>
    <r>
      <rPr>
        <sz val="10"/>
        <color indexed="8"/>
        <rFont val="Times New Roman"/>
        <family val="1"/>
        <charset val="204"/>
      </rPr>
      <t>Уплата налогов, сборов и иных платежей</t>
    </r>
  </si>
  <si>
    <r>
      <t> </t>
    </r>
    <r>
      <rPr>
        <sz val="10"/>
        <color indexed="8"/>
        <rFont val="Times New Roman"/>
        <family val="1"/>
        <charset val="204"/>
      </rPr>
      <t>Содержание и ремонт, капитальный ремонт автомобильных дорог общего пользования и искусственных сооружений на них</t>
    </r>
  </si>
  <si>
    <t>Приложение 8</t>
  </si>
  <si>
    <t>ВЕДОМСТВЕННАЯ СТРУКТУРА РАСХОДОВ БЮДЖЕТА СЕЛЬСКОГО СОВЕТА НА 2018 ГОД И ПЛАНОВЫЙ ПЕРИОД 2019, 2020 ГОДОВ</t>
  </si>
  <si>
    <t>КВСР</t>
  </si>
  <si>
    <t>РЗ</t>
  </si>
  <si>
    <t>ПР</t>
  </si>
  <si>
    <t>Администрация Федоровского Первого сельсовета</t>
  </si>
  <si>
    <t>Расходы на выплату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</si>
  <si>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</si>
  <si>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</si>
  <si>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 для обеспечения государственных (муниципальных) нужд</t>
  </si>
  <si>
    <t>Уплата налогов, сборов и иных платежей</t>
  </si>
  <si>
    <t>Уплата налога на имущество организаций и земельного налога</t>
  </si>
  <si>
    <t xml:space="preserve">Уплата прочих налогов, сборов </t>
  </si>
  <si>
    <t>Уплата иных платежей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</si>
  <si>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</si>
  <si>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Содержание, ремонт и капитальный ремонт автомобильных дорог общего пользования и искусственных сооружений на них</t>
  </si>
  <si>
    <t>Подпрограмма "Благоустройство на территории муниципального образования Федоровский Первый сельсовет"</t>
  </si>
  <si>
    <t>Финансовое обеспечение части переданных полномочий по организации и обеспечению жителей услугами организации культуры и библиотечного обслуживания</t>
  </si>
  <si>
    <t>ИТОГО</t>
  </si>
  <si>
    <t>х</t>
  </si>
  <si>
    <r>
      <t> </t>
    </r>
    <r>
      <rPr>
        <sz val="10"/>
        <color indexed="8"/>
        <rFont val="Times New Roman"/>
        <family val="1"/>
        <charset val="204"/>
      </rPr>
      <t>Фонд оплаты труда государственных (муниципальных) органов</t>
    </r>
  </si>
  <si>
    <r>
      <t> </t>
    </r>
    <r>
      <rPr>
        <sz val="10"/>
        <color indexed="8"/>
        <rFont val="Times New Roman"/>
        <family val="1"/>
        <charset val="204"/>
      </rPr>
      <t>Подпрограмма "Обеспечение осуществление части, переданных органами власти другого уровня, полномочий"</t>
    </r>
  </si>
  <si>
    <r>
      <t> </t>
    </r>
    <r>
      <rPr>
        <sz val="10"/>
        <color indexed="8"/>
        <rFont val="Times New Roman"/>
        <family val="1"/>
        <charset val="204"/>
      </rPr>
      <t>Расходы на выплату персоналу государственных (муниципальных) органов</t>
    </r>
  </si>
  <si>
    <t>Межбюджетные трансферты</t>
  </si>
  <si>
    <t>Закупка товаров, работ и услуг для обеспечения государственных (муниципальных) нужд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</si>
  <si>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</si>
  <si>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межбюджетные тассигнования</t>
  </si>
  <si>
    <t>Прочая закупка товаров, работ и услуг</t>
  </si>
  <si>
    <t>Осуществление части переданных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</si>
  <si>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>Финансовое обеспечение переданных полномочий по организации досуга и обеспечению жителей услугами организации культуры и библиотечного обслувживания</t>
  </si>
  <si>
    <t>Иные покупки товаров, работ и услуг для государственных (муниципальных) нужд</t>
  </si>
  <si>
    <t>Финансовое обеспечение мероприятий, направленных на развитие культуры на территории муниципального образования населения</t>
  </si>
  <si>
    <t>Рапределение бюджетных ассигнований местного бюджета  на 2019 год и плановый период 2020-2021 г.г.</t>
  </si>
  <si>
    <t xml:space="preserve"> по разделам и подразделам расходов классификации расходов  бюджетов</t>
  </si>
  <si>
    <t xml:space="preserve">2016 год </t>
  </si>
  <si>
    <t xml:space="preserve">2017 год </t>
  </si>
  <si>
    <t>0100</t>
  </si>
  <si>
    <t>0102</t>
  </si>
  <si>
    <t>Фукционирование высшего должностного лица субъекта Российской Федерации и муниципального образования</t>
  </si>
  <si>
    <t>0104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</si>
  <si>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</si>
  <si>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0113</t>
  </si>
  <si>
    <t>Другие общегосударственные вопросы</t>
  </si>
  <si>
    <t>0200</t>
  </si>
  <si>
    <t>0203</t>
  </si>
  <si>
    <t>0106</t>
  </si>
  <si>
    <t>0300</t>
  </si>
  <si>
    <t>Национальная безопасность и провоохранительная деятельность</t>
  </si>
  <si>
    <t>0310</t>
  </si>
  <si>
    <t>0400</t>
  </si>
  <si>
    <t>0409</t>
  </si>
  <si>
    <t>0500</t>
  </si>
  <si>
    <t>0501</t>
  </si>
  <si>
    <t>Жилищное хозяйство</t>
  </si>
  <si>
    <t>0502</t>
  </si>
  <si>
    <t>Коммунальное хозяйство</t>
  </si>
  <si>
    <t>0503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</si>
  <si>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</si>
  <si>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</si>
  <si>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</si>
  <si>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</si>
  <si>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0800</t>
  </si>
  <si>
    <t xml:space="preserve">Культура, кинематография </t>
  </si>
  <si>
    <t>0801</t>
  </si>
  <si>
    <t>Приложение 1</t>
  </si>
  <si>
    <t xml:space="preserve">на 2019 год и плановый период 2020-2021 г.г. </t>
  </si>
  <si>
    <t>2015 год</t>
  </si>
  <si>
    <t>2016 год</t>
  </si>
  <si>
    <t>ИСТОЧНИКИ ВНУТРЕННЕГО ФИНАНСИРОВАНИЯ ДЕФИЦИТОВ БЮДЖЕТОВ</t>
  </si>
  <si>
    <t>Приложение 5</t>
  </si>
  <si>
    <t>Поступление доходов в местный бюджет  на 2018 год и плановый период 2019-2020 г.г.</t>
  </si>
  <si>
    <t>Код бюджетной классификации Российской Федерации</t>
  </si>
  <si>
    <t>Наименование кода дохода бюджета</t>
  </si>
  <si>
    <t>1 00 00000 00 0000 000</t>
  </si>
  <si>
    <t>1 01 00000 00 0000 000</t>
  </si>
  <si>
    <t>1 01 02000 01 0000 110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</si>
  <si>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</si>
  <si>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</si>
  <si>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1 01 02010 01 1000 110</t>
  </si>
  <si>
    <t>1 03 00000 00 0000 000</t>
  </si>
  <si>
    <t>НАЛОГИ НА ТОВАРЫ (РАБОТЫ, УСЛУГИ),РЕАЛИЗУЕМЫЕ НА ТЕРРИТОРИИ РОССИЙСКОЙ ФЕДЕРАЦИИ</t>
  </si>
  <si>
    <t>1 03 02000 01 0000 110</t>
  </si>
  <si>
    <t>1 03 02230 01 0000 110</t>
  </si>
  <si>
    <t>1 03 02240 01 0000 110</t>
  </si>
  <si>
    <t>1 03 02250 01 0000 110</t>
  </si>
  <si>
    <t>1 03 02260 01 0000 110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</si>
  <si>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</si>
  <si>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</si>
  <si>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</si>
  <si>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</si>
  <si>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1 05 01011 01 0000 110</t>
  </si>
  <si>
    <t>Налог, взимаемый с налогоплательщиков,выбравших в качестве объекта налогообложения доходы</t>
  </si>
  <si>
    <t>1 05 01020 01 0000 110</t>
  </si>
  <si>
    <t>Налог, взимаемый с налогоплательщиков,выбравших в качестве объекта налогообложения доходы, уменьшенные на величину расходов</t>
  </si>
  <si>
    <t>1 05 03000 01 0000 110</t>
  </si>
  <si>
    <t>Единый сельскохозяйственный налог</t>
  </si>
  <si>
    <t>1 05 03010 01 0000 110</t>
  </si>
  <si>
    <t>1 06 00000 00 0000 000</t>
  </si>
  <si>
    <t>1 06 01000 00 0000 110</t>
  </si>
  <si>
    <t>1 06 01030 10 0000 110</t>
  </si>
  <si>
    <t>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</si>
  <si>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</si>
  <si>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</si>
  <si>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</si>
  <si>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</si>
  <si>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</si>
  <si>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</si>
  <si>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1 06 06000 00 0000 110</t>
  </si>
  <si>
    <t>1 06 06043 10 0000 110</t>
  </si>
  <si>
    <t>1 06 06033 10 0000 110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</si>
  <si>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</si>
  <si>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</si>
  <si>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</si>
  <si>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</si>
  <si>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 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</si>
  <si>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</si>
  <si>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за совершение нотариальных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</si>
  <si>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</si>
  <si>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</si>
  <si>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</si>
  <si>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</si>
  <si>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</si>
  <si>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</si>
  <si>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1 14 00000 00 0000 000</t>
  </si>
  <si>
    <t>ДОХОДЫ ОТ ПРОДАЖИ МАТЕРИАЛЬНЫХ И НЕМАТЕРИАЛЬНЫХ АКТИВОВ</t>
  </si>
  <si>
    <t>1 14 06014 10 0000 430</t>
  </si>
  <si>
    <t>Доходы от продажи земельных участков, государственная собственность на которые не разграничена и  которые расположены в границах поселения</t>
  </si>
  <si>
    <t>2 00 00000 00 0000 000</t>
  </si>
  <si>
    <t>2 02 00000 00 0000 000</t>
  </si>
  <si>
    <t>2 02 10000 00 0000 151</t>
  </si>
  <si>
    <t>2 02 15001 00 0000 151</t>
  </si>
  <si>
    <t>2 02 15001 10 0000 151</t>
  </si>
  <si>
    <t>2 02 15002 00 0000 151</t>
  </si>
  <si>
    <t>Дотации бюджетам поселений на поддержку мер по обеспечению сбалансированности бюджетов</t>
  </si>
  <si>
    <t>2 02 30000 00 0000 151</t>
  </si>
  <si>
    <t xml:space="preserve">Субвенции бюджетам бюджетной системы Российской Федерации </t>
  </si>
  <si>
    <t>2 02 35118 00 0000 151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</si>
  <si>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</si>
  <si>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2 02 35118 10 0000 151</t>
  </si>
  <si>
    <t>3 00 00000 00 0000 000</t>
  </si>
  <si>
    <t>ДОХОДЫ ОТ ПРЕДПРИНИМАТЕЛЬСКОЙ И ИНОЙ ПРИНОСЯЩЕЙ ДОХОД ДЕЯТЕЛЬНОСТИ</t>
  </si>
  <si>
    <t>3 02 00000 00 0000 000</t>
  </si>
  <si>
    <t>РЫНОЧНЫЕ ПРОДАЖИ ТОВАРОВ И УСЛУГ</t>
  </si>
  <si>
    <t>3 02 01000 00 0000 130</t>
  </si>
  <si>
    <t>Доходы от продажи услуг</t>
  </si>
  <si>
    <t>3 02 01050 10 0000 130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</si>
  <si>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</si>
  <si>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3 02 02000 00 0000 440</t>
  </si>
  <si>
    <t>Доходы от продажи товаров</t>
  </si>
  <si>
    <t>3 02 02050 10 0000 440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</si>
  <si>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</si>
  <si>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3 03 00000 00 0000 000</t>
  </si>
  <si>
    <t>БЕЗВОЗМЕЗДНЫЕ ПОСТУПЛЕНИЯ ОТ ПРЕДПРИНИМАТЕЛЬСКОЙ И ИНОЙ ПРИНОСЯЩЕЙ ДОХОД ДЕЯТЕЛЬНОСТИ</t>
  </si>
  <si>
    <t>3 03 99000 00 0000 180</t>
  </si>
  <si>
    <t>Прочие безвозмездные поступления</t>
  </si>
  <si>
    <t>3 03 99050 10 0000 180</t>
  </si>
  <si>
    <t>Прочие безвозмездные поступления учреждениям, находящимся в ведении органов местного самоуправления поселений</t>
  </si>
  <si>
    <t>Итого внутренние обороты</t>
  </si>
  <si>
    <t>Всего доходов и безвозмездные перечисления</t>
  </si>
  <si>
    <t>Распределение бюджетных ассигнований из местного бюджета на 2019 год и плановый период 2020-2021г.г. по разделам и подразделам, целевым статьям и видам расходов классификации расходов бюджета</t>
  </si>
  <si>
    <t>Перечень главных распорядителей средств местного бюджета на 2019 год и на плановый период 2020 и 2021 годов</t>
  </si>
  <si>
    <t>№ п/п</t>
  </si>
  <si>
    <t>1.</t>
  </si>
  <si>
    <t xml:space="preserve"> </t>
  </si>
  <si>
    <t xml:space="preserve">                 </t>
  </si>
  <si>
    <t>0 00 00000 00 0000 000</t>
  </si>
  <si>
    <t>1 08 04020 01 1000 110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</si>
  <si>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</si>
  <si>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1 11 05035 10 0000 120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</si>
  <si>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</si>
  <si>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1 11 09045 10 0000 120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</si>
  <si>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</si>
  <si>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1 14 02052 10 0000 410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</si>
  <si>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 в части реализации основных средств по указанному имуществу</t>
  </si>
  <si>
    <t>1 14 02052 10 0000 440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</si>
  <si>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автономных учреждений), в части реализации материальных запасов по указанному имуществу</t>
  </si>
  <si>
    <t>1 14 02053 10 0000 410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</si>
  <si>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</si>
  <si>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1 14 02053 10 0000 440</t>
  </si>
  <si>
    <t>Доходы от реализации иного имущества, находящегося в собственности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</si>
  <si>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1 14 04050 10 0000 420</t>
  </si>
  <si>
    <t>Доходы от продажи нематериальных активов, находящихся в собственности поселений</t>
  </si>
  <si>
    <t>1 17 01050 10 0000 180</t>
  </si>
  <si>
    <t>Невыясненные поступления, зачисляемые в бюджеты поселений</t>
  </si>
  <si>
    <t>1 13 01995 10 0000 130</t>
  </si>
  <si>
    <t>Прочие доходы от оказания платных услуг (работ) получателями средств бюджетов поселений</t>
  </si>
  <si>
    <t>1 16 18050 10 0000 140</t>
  </si>
  <si>
    <t>Денежные взыскания (штрафы) за нарушение бюджетного законодательства (в части бюджета поселений</t>
  </si>
  <si>
    <t>1 16 90050 10 0000 140</t>
  </si>
  <si>
    <t>Прочие поступления от денежных взысканий (штрафов) и иных сумм в возмещение ущерба, зачисляемые в бюджеты поселений</t>
  </si>
  <si>
    <t>117 05050 10 0000 180</t>
  </si>
  <si>
    <t>Прочие неналоговые доходы бюджетов поселений</t>
  </si>
  <si>
    <t>Дотации бюджетам поселений на выравнивание бюджетной обеспеченности</t>
  </si>
  <si>
    <t>2 02 15002 10 0000 151</t>
  </si>
  <si>
    <t>202 35930 10 0000 151</t>
  </si>
  <si>
    <t>Субвенции бюджетам поселений на государственную регистрацию актов гражданского состояния</t>
  </si>
  <si>
    <t>202 35118 10 0000 151</t>
  </si>
  <si>
    <t>Субвенции бюджетам поселений на осуществление первичного воинского учета на территориях, где отсутствуют воинские комиссариаты</t>
  </si>
  <si>
    <t>2 02 49999 10 0000 151</t>
  </si>
  <si>
    <t>Прочие межбюджетные трансферты, передаваемые бюджетам сельских  поселений</t>
  </si>
  <si>
    <t xml:space="preserve">2 07 05030 10 0000 180    </t>
  </si>
  <si>
    <t>Прочие безвозмездные поступления в бюджеты поселений</t>
  </si>
  <si>
    <t>116 23051 10 0000 140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</si>
  <si>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</t>
  </si>
  <si>
    <t>Перечень главных администраторов (администраторов) доходов местного бюджета</t>
  </si>
  <si>
    <t xml:space="preserve">Перечень главных администраторов источников финансирования  дефицита местного бюджета </t>
  </si>
  <si>
    <t>Код группы, подгруппы, статьи и вида источников</t>
  </si>
  <si>
    <t>00 00 00 00 00 0000 000</t>
  </si>
  <si>
    <t>01 00 00 00 00 0000 000</t>
  </si>
  <si>
    <t>Источники внутреннего финансирования дефицитов бюджетов</t>
  </si>
  <si>
    <t>01 05 00 00 00 0000 000</t>
  </si>
  <si>
    <t>01 05 00 00 00 0000 500</t>
  </si>
  <si>
    <t>Увеличение остатков средств бюджета</t>
  </si>
  <si>
    <t>01 05 02 00 00 0000 500</t>
  </si>
  <si>
    <t>Увеличение прочих остатков средств бюджета</t>
  </si>
  <si>
    <t>01 05 02 01 00 0000 510</t>
  </si>
  <si>
    <t>Увеличение прочих остатков денежных средств</t>
  </si>
  <si>
    <t>01 05 02 01 10 0000 510</t>
  </si>
  <si>
    <t>Увеличение прочих остатков денежных средств местных бюджетов</t>
  </si>
  <si>
    <t>01 05 00 00 00 0000 600</t>
  </si>
  <si>
    <t>01 05 02 00 00 0000 600</t>
  </si>
  <si>
    <t>01 05 02 01 00 0000 610</t>
  </si>
  <si>
    <t>Уменьшение прочих остатков денежных средств</t>
  </si>
  <si>
    <t>01 05 02 01 10 0000 610</t>
  </si>
  <si>
    <t>Уменьшение прочих остатков денежных средств местных бюджетов</t>
  </si>
  <si>
    <t xml:space="preserve">                                                                                                 </t>
  </si>
  <si>
    <t xml:space="preserve">                                                           Приложение 6</t>
  </si>
  <si>
    <t>Приложение 3</t>
  </si>
  <si>
    <t>Приложение 4</t>
  </si>
  <si>
    <t xml:space="preserve"> к решению Совета депутатов  </t>
  </si>
  <si>
    <t xml:space="preserve">Приложение 2 </t>
  </si>
  <si>
    <t xml:space="preserve"> Федоровского Первого сельсовета</t>
  </si>
  <si>
    <t>к решению совета депутатов</t>
  </si>
  <si>
    <t xml:space="preserve">№ 97 от 28.11.2018 г   </t>
  </si>
  <si>
    <t>№ 97 от 28.11.2018 г</t>
  </si>
  <si>
    <t xml:space="preserve">№ 97 от 28.11.2018 г  </t>
  </si>
  <si>
    <t xml:space="preserve">к решению Совета депутатов            </t>
  </si>
  <si>
    <t xml:space="preserve">№ 97 от 28.11.2018 г </t>
  </si>
  <si>
    <t xml:space="preserve"> Федоровского Первого сельсовета </t>
  </si>
  <si>
    <t xml:space="preserve">Федоровского Первого сельсовета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</si>
</sst>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00000000"/>
    <numFmt numFmtId="165" formatCode="000"/>
    <numFmt numFmtId="166" formatCode="00"/>
    <numFmt numFmtId="167" formatCode="\2\3\9"/>
    <numFmt numFmtId="168" formatCode="#,##0.00;[Red]#,##0.00"/>
    <numFmt numFmtId="169" formatCode="#,##0.0"/>
    <numFmt numFmtId="170" formatCode="0;[Red]0"/>
  </numFmts>
  <fonts count="28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b/>
      <sz val="14"/>
      <name val="Arial Cyr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2" fillId="0" borderId="0"/>
    <xf numFmtId="0" fontId="12" fillId="0" borderId="0"/>
  </cellStyleXfs>
  <cellXfs count="257">
    <xf numFmtId="0" fontId="0" fillId="0" borderId="0" xfId="0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right" vertical="center" wrapText="1"/>
    </xf>
    <xf numFmtId="0" fontId="22" fillId="0" borderId="3" xfId="0" applyFont="1" applyBorder="1" applyAlignment="1">
      <alignment horizontal="justify" vertical="center" wrapText="1"/>
    </xf>
    <xf numFmtId="0" fontId="22" fillId="0" borderId="4" xfId="0" applyFont="1" applyBorder="1" applyAlignment="1">
      <alignment horizontal="right" vertical="center"/>
    </xf>
    <xf numFmtId="0" fontId="21" fillId="0" borderId="5" xfId="0" applyFont="1" applyBorder="1" applyAlignment="1">
      <alignment horizontal="justify" vertical="center"/>
    </xf>
    <xf numFmtId="0" fontId="22" fillId="0" borderId="4" xfId="0" applyFont="1" applyBorder="1" applyAlignment="1">
      <alignment horizontal="justify" vertical="center" wrapText="1"/>
    </xf>
    <xf numFmtId="0" fontId="21" fillId="0" borderId="4" xfId="0" applyFont="1" applyBorder="1" applyAlignment="1">
      <alignment horizontal="justify" vertical="center" wrapText="1"/>
    </xf>
    <xf numFmtId="0" fontId="21" fillId="0" borderId="6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21" fillId="0" borderId="4" xfId="0" applyFont="1" applyBorder="1" applyAlignment="1">
      <alignment vertical="center" wrapText="1"/>
    </xf>
    <xf numFmtId="0" fontId="21" fillId="0" borderId="19" xfId="0" applyFont="1" applyBorder="1" applyAlignment="1">
      <alignment horizontal="justify" vertical="center" wrapText="1"/>
    </xf>
    <xf numFmtId="0" fontId="22" fillId="4" borderId="4" xfId="0" applyFont="1" applyFill="1" applyBorder="1" applyAlignment="1">
      <alignment horizontal="justify" vertical="center" wrapText="1"/>
    </xf>
    <xf numFmtId="0" fontId="23" fillId="0" borderId="1" xfId="0" applyFont="1" applyBorder="1" applyAlignment="1">
      <alignment horizontal="justify" vertical="center" wrapText="1"/>
    </xf>
    <xf numFmtId="0" fontId="22" fillId="0" borderId="4" xfId="0" applyFont="1" applyBorder="1" applyAlignment="1">
      <alignment vertical="center"/>
    </xf>
    <xf numFmtId="0" fontId="21" fillId="0" borderId="0" xfId="0" applyFont="1"/>
    <xf numFmtId="0" fontId="21" fillId="0" borderId="0" xfId="0" applyFont="1" applyAlignment="1">
      <alignment vertical="top"/>
    </xf>
    <xf numFmtId="0" fontId="21" fillId="0" borderId="5" xfId="0" applyFont="1" applyBorder="1" applyAlignment="1">
      <alignment vertical="top"/>
    </xf>
    <xf numFmtId="0" fontId="21" fillId="0" borderId="0" xfId="0" applyFont="1" applyAlignment="1">
      <alignment horizontal="right" vertical="center"/>
    </xf>
    <xf numFmtId="0" fontId="24" fillId="0" borderId="0" xfId="0" applyFont="1" applyAlignment="1">
      <alignment vertical="top"/>
    </xf>
    <xf numFmtId="0" fontId="22" fillId="0" borderId="2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vertical="center" wrapText="1"/>
    </xf>
    <xf numFmtId="4" fontId="21" fillId="0" borderId="6" xfId="0" applyNumberFormat="1" applyFont="1" applyBorder="1" applyAlignment="1">
      <alignment horizontal="right" vertical="center"/>
    </xf>
    <xf numFmtId="4" fontId="22" fillId="0" borderId="3" xfId="0" applyNumberFormat="1" applyFont="1" applyBorder="1" applyAlignment="1">
      <alignment horizontal="right" vertical="center"/>
    </xf>
    <xf numFmtId="4" fontId="22" fillId="0" borderId="6" xfId="0" applyNumberFormat="1" applyFont="1" applyBorder="1" applyAlignment="1">
      <alignment horizontal="right" vertical="center"/>
    </xf>
    <xf numFmtId="0" fontId="21" fillId="0" borderId="3" xfId="0" applyFont="1" applyBorder="1" applyAlignment="1">
      <alignment vertical="center" wrapText="1"/>
    </xf>
    <xf numFmtId="4" fontId="21" fillId="0" borderId="3" xfId="0" applyNumberFormat="1" applyFont="1" applyBorder="1" applyAlignment="1">
      <alignment horizontal="right" vertical="center"/>
    </xf>
    <xf numFmtId="4" fontId="21" fillId="0" borderId="13" xfId="0" applyNumberFormat="1" applyFont="1" applyBorder="1" applyAlignment="1">
      <alignment horizontal="right" vertical="center"/>
    </xf>
    <xf numFmtId="4" fontId="22" fillId="0" borderId="13" xfId="0" applyNumberFormat="1" applyFont="1" applyBorder="1" applyAlignment="1">
      <alignment horizontal="right" vertical="center"/>
    </xf>
    <xf numFmtId="0" fontId="21" fillId="0" borderId="21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15" xfId="0" applyNumberFormat="1" applyFont="1" applyBorder="1" applyAlignment="1">
      <alignment horizontal="right" vertical="center"/>
    </xf>
    <xf numFmtId="4" fontId="21" fillId="0" borderId="14" xfId="0" applyNumberFormat="1" applyFont="1" applyBorder="1" applyAlignment="1">
      <alignment horizontal="right" vertical="center"/>
    </xf>
    <xf numFmtId="0" fontId="21" fillId="0" borderId="10" xfId="0" applyFont="1" applyBorder="1" applyAlignment="1">
      <alignment vertical="center" wrapText="1"/>
    </xf>
    <xf numFmtId="4" fontId="21" fillId="0" borderId="7" xfId="0" applyNumberFormat="1" applyFont="1" applyBorder="1" applyAlignment="1">
      <alignment horizontal="right" vertical="center"/>
    </xf>
    <xf numFmtId="4" fontId="21" fillId="0" borderId="9" xfId="0" applyNumberFormat="1" applyFont="1" applyBorder="1" applyAlignment="1">
      <alignment horizontal="right" vertical="center"/>
    </xf>
    <xf numFmtId="4" fontId="21" fillId="0" borderId="10" xfId="0" applyNumberFormat="1" applyFont="1" applyBorder="1" applyAlignment="1">
      <alignment horizontal="right" vertical="center"/>
    </xf>
    <xf numFmtId="0" fontId="22" fillId="0" borderId="11" xfId="0" applyFont="1" applyBorder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right" vertical="center"/>
    </xf>
    <xf numFmtId="164" fontId="22" fillId="0" borderId="6" xfId="0" applyNumberFormat="1" applyFont="1" applyBorder="1" applyAlignment="1">
      <alignment horizontal="right" vertical="center" wrapText="1"/>
    </xf>
    <xf numFmtId="165" fontId="22" fillId="0" borderId="3" xfId="0" applyNumberFormat="1" applyFont="1" applyBorder="1" applyAlignment="1">
      <alignment horizontal="right" vertical="center" wrapText="1"/>
    </xf>
    <xf numFmtId="165" fontId="21" fillId="0" borderId="3" xfId="0" applyNumberFormat="1" applyFont="1" applyBorder="1" applyAlignment="1">
      <alignment horizontal="right" vertical="center" wrapText="1"/>
    </xf>
    <xf numFmtId="165" fontId="21" fillId="0" borderId="14" xfId="0" applyNumberFormat="1" applyFont="1" applyBorder="1" applyAlignment="1">
      <alignment horizontal="right" vertical="center" wrapText="1"/>
    </xf>
    <xf numFmtId="165" fontId="21" fillId="0" borderId="10" xfId="0" applyNumberFormat="1" applyFont="1" applyBorder="1" applyAlignment="1">
      <alignment horizontal="right" vertical="center" wrapText="1"/>
    </xf>
    <xf numFmtId="164" fontId="21" fillId="0" borderId="6" xfId="0" applyNumberFormat="1" applyFont="1" applyBorder="1" applyAlignment="1">
      <alignment horizontal="right" vertical="center" wrapText="1"/>
    </xf>
    <xf numFmtId="164" fontId="21" fillId="0" borderId="15" xfId="0" applyNumberFormat="1" applyFont="1" applyBorder="1" applyAlignment="1">
      <alignment horizontal="right" vertical="center" wrapText="1"/>
    </xf>
    <xf numFmtId="164" fontId="21" fillId="0" borderId="9" xfId="0" applyNumberFormat="1" applyFont="1" applyBorder="1" applyAlignment="1">
      <alignment horizontal="right" vertical="center" wrapText="1"/>
    </xf>
    <xf numFmtId="166" fontId="22" fillId="0" borderId="13" xfId="0" applyNumberFormat="1" applyFont="1" applyBorder="1" applyAlignment="1">
      <alignment horizontal="right" vertical="center" wrapText="1"/>
    </xf>
    <xf numFmtId="166" fontId="22" fillId="0" borderId="6" xfId="0" applyNumberFormat="1" applyFont="1" applyBorder="1" applyAlignment="1">
      <alignment horizontal="right" vertical="center" wrapText="1"/>
    </xf>
    <xf numFmtId="166" fontId="21" fillId="0" borderId="13" xfId="0" applyNumberFormat="1" applyFont="1" applyBorder="1" applyAlignment="1">
      <alignment horizontal="right" vertical="center" wrapText="1"/>
    </xf>
    <xf numFmtId="166" fontId="21" fillId="0" borderId="6" xfId="0" applyNumberFormat="1" applyFont="1" applyBorder="1" applyAlignment="1">
      <alignment horizontal="right" vertical="center" wrapText="1"/>
    </xf>
    <xf numFmtId="166" fontId="21" fillId="0" borderId="0" xfId="0" applyNumberFormat="1" applyFont="1" applyAlignment="1">
      <alignment horizontal="right" vertical="center" wrapText="1"/>
    </xf>
    <xf numFmtId="166" fontId="21" fillId="0" borderId="15" xfId="0" applyNumberFormat="1" applyFont="1" applyBorder="1" applyAlignment="1">
      <alignment horizontal="right" vertical="center" wrapText="1"/>
    </xf>
    <xf numFmtId="166" fontId="21" fillId="0" borderId="7" xfId="0" applyNumberFormat="1" applyFont="1" applyBorder="1" applyAlignment="1">
      <alignment horizontal="right" vertical="center" wrapText="1"/>
    </xf>
    <xf numFmtId="166" fontId="21" fillId="0" borderId="9" xfId="0" applyNumberFormat="1" applyFont="1" applyBorder="1" applyAlignment="1">
      <alignment horizontal="right" vertical="center" wrapText="1"/>
    </xf>
    <xf numFmtId="166" fontId="22" fillId="0" borderId="4" xfId="0" applyNumberFormat="1" applyFont="1" applyBorder="1" applyAlignment="1">
      <alignment horizontal="right" vertical="center"/>
    </xf>
    <xf numFmtId="166" fontId="22" fillId="0" borderId="13" xfId="0" applyNumberFormat="1" applyFont="1" applyBorder="1" applyAlignment="1">
      <alignment horizontal="right" vertical="center"/>
    </xf>
    <xf numFmtId="166" fontId="22" fillId="0" borderId="6" xfId="0" applyNumberFormat="1" applyFont="1" applyBorder="1" applyAlignment="1">
      <alignment horizontal="right" vertical="center"/>
    </xf>
    <xf numFmtId="166" fontId="21" fillId="0" borderId="13" xfId="0" applyNumberFormat="1" applyFont="1" applyBorder="1" applyAlignment="1">
      <alignment horizontal="right" vertical="center"/>
    </xf>
    <xf numFmtId="166" fontId="21" fillId="0" borderId="6" xfId="0" applyNumberFormat="1" applyFont="1" applyBorder="1" applyAlignment="1">
      <alignment horizontal="right" vertical="center"/>
    </xf>
    <xf numFmtId="166" fontId="21" fillId="0" borderId="4" xfId="0" applyNumberFormat="1" applyFont="1" applyBorder="1" applyAlignment="1">
      <alignment horizontal="right" vertical="center"/>
    </xf>
    <xf numFmtId="166" fontId="21" fillId="0" borderId="15" xfId="0" applyNumberFormat="1" applyFont="1" applyBorder="1" applyAlignment="1">
      <alignment horizontal="right" vertical="center"/>
    </xf>
    <xf numFmtId="166" fontId="21" fillId="0" borderId="16" xfId="0" applyNumberFormat="1" applyFont="1" applyBorder="1" applyAlignment="1">
      <alignment horizontal="right" vertical="center"/>
    </xf>
    <xf numFmtId="166" fontId="22" fillId="4" borderId="13" xfId="0" applyNumberFormat="1" applyFont="1" applyFill="1" applyBorder="1" applyAlignment="1">
      <alignment horizontal="right" vertical="center"/>
    </xf>
    <xf numFmtId="166" fontId="22" fillId="4" borderId="6" xfId="0" applyNumberFormat="1" applyFont="1" applyFill="1" applyBorder="1" applyAlignment="1">
      <alignment horizontal="right" vertical="center"/>
    </xf>
    <xf numFmtId="166" fontId="21" fillId="4" borderId="13" xfId="0" applyNumberFormat="1" applyFont="1" applyFill="1" applyBorder="1" applyAlignment="1">
      <alignment horizontal="right" vertical="center"/>
    </xf>
    <xf numFmtId="166" fontId="21" fillId="4" borderId="6" xfId="0" applyNumberFormat="1" applyFont="1" applyFill="1" applyBorder="1" applyAlignment="1">
      <alignment horizontal="right" vertical="center"/>
    </xf>
    <xf numFmtId="166" fontId="21" fillId="4" borderId="4" xfId="0" applyNumberFormat="1" applyFont="1" applyFill="1" applyBorder="1" applyAlignment="1">
      <alignment horizontal="right" vertical="center"/>
    </xf>
    <xf numFmtId="164" fontId="22" fillId="0" borderId="4" xfId="0" applyNumberFormat="1" applyFont="1" applyBorder="1" applyAlignment="1">
      <alignment horizontal="right" vertical="center"/>
    </xf>
    <xf numFmtId="164" fontId="22" fillId="0" borderId="6" xfId="0" applyNumberFormat="1" applyFont="1" applyBorder="1" applyAlignment="1">
      <alignment horizontal="right" vertical="center"/>
    </xf>
    <xf numFmtId="164" fontId="21" fillId="0" borderId="6" xfId="0" applyNumberFormat="1" applyFont="1" applyBorder="1" applyAlignment="1">
      <alignment horizontal="right" vertical="center"/>
    </xf>
    <xf numFmtId="164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0" xfId="0" applyNumberFormat="1" applyFont="1" applyAlignment="1">
      <alignment horizontal="right" vertical="center"/>
    </xf>
    <xf numFmtId="164" fontId="23" fillId="0" borderId="1" xfId="0" applyNumberFormat="1" applyFont="1" applyBorder="1" applyAlignment="1">
      <alignment horizontal="right" vertical="center"/>
    </xf>
    <xf numFmtId="164" fontId="22" fillId="4" borderId="6" xfId="0" applyNumberFormat="1" applyFont="1" applyFill="1" applyBorder="1" applyAlignment="1">
      <alignment horizontal="right" vertical="center"/>
    </xf>
    <xf numFmtId="164" fontId="21" fillId="4" borderId="6" xfId="0" applyNumberFormat="1" applyFont="1" applyFill="1" applyBorder="1" applyAlignment="1">
      <alignment horizontal="right" vertical="center"/>
    </xf>
    <xf numFmtId="164" fontId="21" fillId="0" borderId="4" xfId="0" applyNumberFormat="1" applyFont="1" applyBorder="1" applyAlignment="1">
      <alignment horizontal="right" vertical="center"/>
    </xf>
    <xf numFmtId="165" fontId="22" fillId="0" borderId="4" xfId="0" applyNumberFormat="1" applyFont="1" applyBorder="1" applyAlignment="1">
      <alignment horizontal="right" vertical="center"/>
    </xf>
    <xf numFmtId="165" fontId="22" fillId="0" borderId="3" xfId="0" applyNumberFormat="1" applyFont="1" applyBorder="1" applyAlignment="1">
      <alignment horizontal="right" vertical="center"/>
    </xf>
    <xf numFmtId="165" fontId="21" fillId="0" borderId="3" xfId="0" applyNumberFormat="1" applyFont="1" applyBorder="1" applyAlignment="1">
      <alignment horizontal="right" vertical="center"/>
    </xf>
    <xf numFmtId="165" fontId="21" fillId="0" borderId="4" xfId="0" applyNumberFormat="1" applyFont="1" applyBorder="1" applyAlignment="1">
      <alignment horizontal="right" vertical="center"/>
    </xf>
    <xf numFmtId="165" fontId="22" fillId="4" borderId="3" xfId="0" applyNumberFormat="1" applyFont="1" applyFill="1" applyBorder="1" applyAlignment="1">
      <alignment horizontal="right" vertical="center"/>
    </xf>
    <xf numFmtId="165" fontId="21" fillId="4" borderId="3" xfId="0" applyNumberFormat="1" applyFont="1" applyFill="1" applyBorder="1" applyAlignment="1">
      <alignment horizontal="right" vertical="center"/>
    </xf>
    <xf numFmtId="165" fontId="21" fillId="4" borderId="4" xfId="0" applyNumberFormat="1" applyFont="1" applyFill="1" applyBorder="1" applyAlignment="1">
      <alignment horizontal="right" vertical="center"/>
    </xf>
    <xf numFmtId="4" fontId="22" fillId="0" borderId="4" xfId="0" applyNumberFormat="1" applyFont="1" applyBorder="1" applyAlignment="1">
      <alignment horizontal="right" vertical="center"/>
    </xf>
    <xf numFmtId="4" fontId="21" fillId="0" borderId="4" xfId="0" applyNumberFormat="1" applyFont="1" applyBorder="1" applyAlignment="1">
      <alignment horizontal="right" vertical="center"/>
    </xf>
    <xf numFmtId="4" fontId="22" fillId="4" borderId="4" xfId="0" applyNumberFormat="1" applyFont="1" applyFill="1" applyBorder="1" applyAlignment="1">
      <alignment horizontal="right" vertical="center"/>
    </xf>
    <xf numFmtId="4" fontId="21" fillId="4" borderId="4" xfId="0" applyNumberFormat="1" applyFont="1" applyFill="1" applyBorder="1" applyAlignment="1">
      <alignment horizontal="right" vertical="center"/>
    </xf>
    <xf numFmtId="167" fontId="22" fillId="0" borderId="4" xfId="0" applyNumberFormat="1" applyFont="1" applyBorder="1" applyAlignment="1">
      <alignment horizontal="right" vertical="center" wrapText="1"/>
    </xf>
    <xf numFmtId="167" fontId="21" fillId="0" borderId="4" xfId="0" applyNumberFormat="1" applyFont="1" applyBorder="1" applyAlignment="1">
      <alignment horizontal="right" vertical="center" wrapText="1"/>
    </xf>
    <xf numFmtId="167" fontId="21" fillId="0" borderId="5" xfId="0" applyNumberFormat="1" applyFont="1" applyBorder="1" applyAlignment="1">
      <alignment horizontal="right" vertical="center" wrapText="1"/>
    </xf>
    <xf numFmtId="167" fontId="21" fillId="0" borderId="8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" fillId="0" borderId="0" xfId="1"/>
    <xf numFmtId="0" fontId="3" fillId="0" borderId="0" xfId="1" applyFont="1" applyAlignment="1"/>
    <xf numFmtId="0" fontId="4" fillId="0" borderId="0" xfId="1" applyFont="1" applyAlignment="1">
      <alignment horizontal="right"/>
    </xf>
    <xf numFmtId="3" fontId="4" fillId="0" borderId="0" xfId="1" applyNumberFormat="1" applyFont="1"/>
    <xf numFmtId="0" fontId="4" fillId="0" borderId="0" xfId="1" applyFont="1" applyBorder="1" applyAlignment="1">
      <alignment horizontal="center" vertical="top" wrapText="1"/>
    </xf>
    <xf numFmtId="3" fontId="4" fillId="0" borderId="0" xfId="1" applyNumberFormat="1" applyFont="1" applyBorder="1" applyAlignment="1">
      <alignment horizontal="center" vertical="top" wrapText="1"/>
    </xf>
    <xf numFmtId="3" fontId="3" fillId="0" borderId="0" xfId="1" applyNumberFormat="1" applyFont="1" applyBorder="1" applyAlignment="1">
      <alignment horizontal="center" vertical="top" wrapText="1"/>
    </xf>
    <xf numFmtId="0" fontId="6" fillId="0" borderId="17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top" wrapText="1"/>
    </xf>
    <xf numFmtId="0" fontId="5" fillId="0" borderId="16" xfId="1" applyFont="1" applyBorder="1"/>
    <xf numFmtId="49" fontId="5" fillId="0" borderId="16" xfId="1" applyNumberFormat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justify" vertical="center"/>
    </xf>
    <xf numFmtId="3" fontId="5" fillId="0" borderId="16" xfId="1" applyNumberFormat="1" applyFont="1" applyBorder="1"/>
    <xf numFmtId="49" fontId="7" fillId="0" borderId="16" xfId="1" applyNumberFormat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justify" vertical="center" wrapText="1"/>
    </xf>
    <xf numFmtId="168" fontId="3" fillId="0" borderId="16" xfId="1" applyNumberFormat="1" applyFont="1" applyBorder="1"/>
    <xf numFmtId="3" fontId="3" fillId="0" borderId="16" xfId="1" applyNumberFormat="1" applyFont="1" applyBorder="1"/>
    <xf numFmtId="168" fontId="3" fillId="0" borderId="16" xfId="1" applyNumberFormat="1" applyFont="1" applyFill="1" applyBorder="1"/>
    <xf numFmtId="3" fontId="3" fillId="0" borderId="16" xfId="1" applyNumberFormat="1" applyFont="1" applyFill="1" applyBorder="1"/>
    <xf numFmtId="0" fontId="8" fillId="0" borderId="16" xfId="1" applyFont="1" applyFill="1" applyBorder="1" applyAlignment="1">
      <alignment horizontal="justify" vertical="center"/>
    </xf>
    <xf numFmtId="168" fontId="5" fillId="0" borderId="16" xfId="1" applyNumberFormat="1" applyFont="1" applyFill="1" applyBorder="1"/>
    <xf numFmtId="3" fontId="5" fillId="0" borderId="16" xfId="1" applyNumberFormat="1" applyFont="1" applyFill="1" applyBorder="1"/>
    <xf numFmtId="49" fontId="9" fillId="0" borderId="16" xfId="1" applyNumberFormat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justify" vertical="center"/>
    </xf>
    <xf numFmtId="0" fontId="10" fillId="0" borderId="0" xfId="1" applyFont="1"/>
    <xf numFmtId="169" fontId="3" fillId="0" borderId="16" xfId="1" applyNumberFormat="1" applyFont="1" applyFill="1" applyBorder="1" applyAlignment="1">
      <alignment horizontal="justify" vertical="top" wrapText="1"/>
    </xf>
    <xf numFmtId="0" fontId="11" fillId="0" borderId="0" xfId="1" applyFont="1"/>
    <xf numFmtId="0" fontId="5" fillId="0" borderId="16" xfId="1" applyFont="1" applyFill="1" applyBorder="1" applyAlignment="1">
      <alignment horizontal="justify" vertical="center" wrapText="1"/>
    </xf>
    <xf numFmtId="49" fontId="3" fillId="2" borderId="16" xfId="1" applyNumberFormat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justify" vertical="center"/>
    </xf>
    <xf numFmtId="0" fontId="2" fillId="0" borderId="0" xfId="1" applyFont="1"/>
    <xf numFmtId="49" fontId="3" fillId="0" borderId="16" xfId="1" applyNumberFormat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justify" vertical="center"/>
    </xf>
    <xf numFmtId="49" fontId="5" fillId="2" borderId="16" xfId="1" applyNumberFormat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justify" vertical="center"/>
    </xf>
    <xf numFmtId="49" fontId="7" fillId="2" borderId="16" xfId="1" applyNumberFormat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justify" vertical="center"/>
    </xf>
    <xf numFmtId="49" fontId="9" fillId="0" borderId="16" xfId="1" applyNumberFormat="1" applyFont="1" applyFill="1" applyBorder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16" xfId="1" applyNumberFormat="1" applyFont="1" applyBorder="1" applyAlignment="1">
      <alignment horizontal="center" vertical="center" wrapText="1"/>
    </xf>
    <xf numFmtId="0" fontId="5" fillId="0" borderId="16" xfId="1" applyNumberFormat="1" applyFont="1" applyBorder="1" applyAlignment="1">
      <alignment horizontal="center" vertical="center"/>
    </xf>
    <xf numFmtId="0" fontId="5" fillId="0" borderId="16" xfId="1" applyFont="1" applyBorder="1" applyAlignment="1">
      <alignment horizontal="justify" vertical="center" wrapText="1"/>
    </xf>
    <xf numFmtId="2" fontId="3" fillId="0" borderId="16" xfId="1" applyNumberFormat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top" wrapText="1"/>
    </xf>
    <xf numFmtId="0" fontId="3" fillId="0" borderId="16" xfId="1" applyFont="1" applyBorder="1" applyAlignment="1">
      <alignment horizontal="justify" vertical="center" wrapText="1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justify" vertical="top" wrapText="1"/>
    </xf>
    <xf numFmtId="3" fontId="3" fillId="0" borderId="0" xfId="1" applyNumberFormat="1" applyFont="1" applyAlignment="1">
      <alignment horizontal="right" wrapText="1"/>
    </xf>
    <xf numFmtId="3" fontId="5" fillId="0" borderId="0" xfId="1" applyNumberFormat="1" applyFont="1" applyAlignment="1">
      <alignment horizontal="right" wrapText="1"/>
    </xf>
    <xf numFmtId="3" fontId="2" fillId="0" borderId="0" xfId="1" applyNumberFormat="1" applyAlignment="1">
      <alignment horizontal="right"/>
    </xf>
    <xf numFmtId="0" fontId="2" fillId="0" borderId="0" xfId="1" applyFill="1" applyAlignment="1">
      <alignment horizontal="center"/>
    </xf>
    <xf numFmtId="0" fontId="3" fillId="0" borderId="0" xfId="1" applyFont="1" applyFill="1" applyAlignment="1"/>
    <xf numFmtId="0" fontId="2" fillId="0" borderId="0" xfId="1" applyFill="1"/>
    <xf numFmtId="0" fontId="4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/>
    </xf>
    <xf numFmtId="3" fontId="4" fillId="0" borderId="0" xfId="1" applyNumberFormat="1" applyFont="1" applyFill="1"/>
    <xf numFmtId="3" fontId="3" fillId="0" borderId="0" xfId="1" applyNumberFormat="1" applyFont="1" applyFill="1" applyAlignment="1">
      <alignment horizontal="center"/>
    </xf>
    <xf numFmtId="0" fontId="6" fillId="0" borderId="16" xfId="1" applyFont="1" applyFill="1" applyBorder="1" applyAlignment="1">
      <alignment horizontal="center" vertical="top" wrapText="1"/>
    </xf>
    <xf numFmtId="0" fontId="13" fillId="0" borderId="16" xfId="1" applyFont="1" applyBorder="1" applyAlignment="1">
      <alignment horizontal="center" vertical="top" wrapText="1"/>
    </xf>
    <xf numFmtId="0" fontId="5" fillId="0" borderId="16" xfId="1" applyFont="1" applyFill="1" applyBorder="1" applyAlignment="1">
      <alignment horizontal="center" vertical="center" wrapText="1"/>
    </xf>
    <xf numFmtId="0" fontId="5" fillId="0" borderId="16" xfId="1" applyNumberFormat="1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center" vertical="top" wrapText="1"/>
    </xf>
    <xf numFmtId="0" fontId="13" fillId="0" borderId="16" xfId="1" applyFont="1" applyBorder="1" applyAlignment="1">
      <alignment horizontal="justify" vertical="center" wrapText="1"/>
    </xf>
    <xf numFmtId="3" fontId="4" fillId="0" borderId="16" xfId="1" applyNumberFormat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top" wrapText="1"/>
    </xf>
    <xf numFmtId="0" fontId="4" fillId="0" borderId="16" xfId="1" applyFont="1" applyBorder="1" applyAlignment="1">
      <alignment horizontal="justify" vertical="center" wrapText="1"/>
    </xf>
    <xf numFmtId="3" fontId="13" fillId="0" borderId="16" xfId="1" applyNumberFormat="1" applyFont="1" applyFill="1" applyBorder="1" applyAlignment="1">
      <alignment horizontal="center" vertical="center" wrapText="1"/>
    </xf>
    <xf numFmtId="1" fontId="14" fillId="0" borderId="18" xfId="1" applyNumberFormat="1" applyFont="1" applyBorder="1" applyAlignment="1">
      <alignment horizontal="center" wrapText="1"/>
    </xf>
    <xf numFmtId="0" fontId="4" fillId="2" borderId="16" xfId="1" applyFont="1" applyFill="1" applyBorder="1" applyAlignment="1">
      <alignment horizontal="justify" vertical="center" wrapText="1"/>
    </xf>
    <xf numFmtId="3" fontId="4" fillId="2" borderId="16" xfId="1" applyNumberFormat="1" applyFont="1" applyFill="1" applyBorder="1" applyAlignment="1">
      <alignment horizontal="center" vertical="center" wrapText="1"/>
    </xf>
    <xf numFmtId="3" fontId="4" fillId="2" borderId="16" xfId="1" applyNumberFormat="1" applyFont="1" applyFill="1" applyBorder="1" applyAlignment="1">
      <alignment horizontal="center" vertical="center"/>
    </xf>
    <xf numFmtId="0" fontId="17" fillId="2" borderId="16" xfId="1" applyFont="1" applyFill="1" applyBorder="1" applyAlignment="1">
      <alignment horizontal="center" vertical="top" wrapText="1"/>
    </xf>
    <xf numFmtId="0" fontId="17" fillId="2" borderId="16" xfId="1" applyFont="1" applyFill="1" applyBorder="1" applyAlignment="1">
      <alignment horizontal="justify" vertical="top" wrapText="1"/>
    </xf>
    <xf numFmtId="0" fontId="18" fillId="2" borderId="18" xfId="1" applyFont="1" applyFill="1" applyBorder="1" applyAlignment="1">
      <alignment horizontal="left" vertical="top" wrapText="1"/>
    </xf>
    <xf numFmtId="0" fontId="17" fillId="0" borderId="16" xfId="1" applyFont="1" applyFill="1" applyBorder="1" applyAlignment="1">
      <alignment horizontal="center" vertical="top" wrapText="1"/>
    </xf>
    <xf numFmtId="0" fontId="17" fillId="0" borderId="16" xfId="1" applyFont="1" applyBorder="1" applyAlignment="1">
      <alignment horizontal="justify" vertical="top" wrapText="1"/>
    </xf>
    <xf numFmtId="3" fontId="4" fillId="0" borderId="16" xfId="1" applyNumberFormat="1" applyFont="1" applyFill="1" applyBorder="1" applyAlignment="1">
      <alignment horizontal="center" vertical="center"/>
    </xf>
    <xf numFmtId="170" fontId="4" fillId="0" borderId="16" xfId="1" applyNumberFormat="1" applyFont="1" applyFill="1" applyBorder="1" applyAlignment="1">
      <alignment horizontal="center" vertical="top" wrapText="1"/>
    </xf>
    <xf numFmtId="1" fontId="4" fillId="2" borderId="16" xfId="1" applyNumberFormat="1" applyFont="1" applyFill="1" applyBorder="1" applyAlignment="1">
      <alignment horizontal="center" vertical="top" wrapText="1"/>
    </xf>
    <xf numFmtId="3" fontId="4" fillId="2" borderId="16" xfId="1" applyNumberFormat="1" applyFont="1" applyFill="1" applyBorder="1" applyAlignment="1">
      <alignment horizontal="center" vertical="top" wrapText="1"/>
    </xf>
    <xf numFmtId="170" fontId="4" fillId="2" borderId="16" xfId="1" applyNumberFormat="1" applyFont="1" applyFill="1" applyBorder="1" applyAlignment="1">
      <alignment horizontal="center" vertical="top" wrapText="1"/>
    </xf>
    <xf numFmtId="0" fontId="13" fillId="0" borderId="16" xfId="1" applyFont="1" applyFill="1" applyBorder="1" applyAlignment="1">
      <alignment horizontal="center" vertical="top"/>
    </xf>
    <xf numFmtId="0" fontId="4" fillId="2" borderId="16" xfId="1" applyFont="1" applyFill="1" applyBorder="1" applyAlignment="1">
      <alignment horizontal="center" vertical="top"/>
    </xf>
    <xf numFmtId="0" fontId="14" fillId="0" borderId="18" xfId="1" applyFont="1" applyBorder="1" applyAlignment="1">
      <alignment horizontal="left" vertical="top" wrapText="1"/>
    </xf>
    <xf numFmtId="0" fontId="4" fillId="2" borderId="16" xfId="1" applyFont="1" applyFill="1" applyBorder="1" applyAlignment="1">
      <alignment horizontal="center" vertical="top" wrapText="1"/>
    </xf>
    <xf numFmtId="0" fontId="17" fillId="2" borderId="16" xfId="1" applyFont="1" applyFill="1" applyBorder="1" applyAlignment="1">
      <alignment horizontal="justify" vertical="center" wrapText="1"/>
    </xf>
    <xf numFmtId="0" fontId="4" fillId="0" borderId="16" xfId="1" applyFont="1" applyFill="1" applyBorder="1" applyAlignment="1">
      <alignment horizontal="center" vertical="top"/>
    </xf>
    <xf numFmtId="0" fontId="4" fillId="3" borderId="16" xfId="1" applyFont="1" applyFill="1" applyBorder="1" applyAlignment="1">
      <alignment horizontal="center" vertical="top"/>
    </xf>
    <xf numFmtId="0" fontId="17" fillId="3" borderId="16" xfId="1" applyFont="1" applyFill="1" applyBorder="1" applyAlignment="1">
      <alignment horizontal="justify" vertical="center" wrapText="1"/>
    </xf>
    <xf numFmtId="3" fontId="4" fillId="3" borderId="16" xfId="1" applyNumberFormat="1" applyFont="1" applyFill="1" applyBorder="1" applyAlignment="1">
      <alignment horizontal="center" vertical="center"/>
    </xf>
    <xf numFmtId="3" fontId="4" fillId="3" borderId="16" xfId="1" applyNumberFormat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horizontal="center"/>
    </xf>
    <xf numFmtId="0" fontId="2" fillId="0" borderId="0" xfId="1" applyBorder="1"/>
    <xf numFmtId="0" fontId="2" fillId="0" borderId="0" xfId="1" applyFill="1" applyBorder="1"/>
    <xf numFmtId="0" fontId="19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justify" vertical="center" wrapText="1"/>
    </xf>
    <xf numFmtId="0" fontId="26" fillId="0" borderId="0" xfId="0" applyFont="1" applyAlignment="1">
      <alignment horizontal="justify" vertical="center"/>
    </xf>
    <xf numFmtId="0" fontId="25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vertical="center" wrapText="1"/>
    </xf>
    <xf numFmtId="0" fontId="20" fillId="0" borderId="4" xfId="0" applyFont="1" applyBorder="1" applyAlignment="1">
      <alignment horizontal="justify" vertical="center" wrapText="1"/>
    </xf>
    <xf numFmtId="0" fontId="25" fillId="0" borderId="4" xfId="0" applyFont="1" applyBorder="1" applyAlignment="1">
      <alignment horizontal="justify" vertical="center" wrapText="1"/>
    </xf>
    <xf numFmtId="0" fontId="25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right" vertical="top" shrinkToFit="1"/>
    </xf>
    <xf numFmtId="0" fontId="27" fillId="0" borderId="0" xfId="0" applyFont="1" applyAlignment="1">
      <alignment horizontal="right" vertical="top" wrapText="1"/>
    </xf>
    <xf numFmtId="0" fontId="19" fillId="0" borderId="0" xfId="0" applyFont="1" applyAlignment="1">
      <alignment horizontal="right" vertical="top"/>
    </xf>
    <xf numFmtId="0" fontId="19" fillId="0" borderId="0" xfId="0" applyFont="1" applyAlignment="1">
      <alignment horizontal="right" vertical="top" wrapText="1"/>
    </xf>
    <xf numFmtId="0" fontId="3" fillId="0" borderId="0" xfId="1" applyFont="1" applyAlignment="1">
      <alignment horizontal="right"/>
    </xf>
    <xf numFmtId="0" fontId="0" fillId="0" borderId="0" xfId="0" applyAlignment="1">
      <alignment horizontal="right"/>
    </xf>
    <xf numFmtId="0" fontId="5" fillId="0" borderId="0" xfId="1" quotePrefix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0" fillId="0" borderId="0" xfId="0" applyAlignment="1"/>
    <xf numFmtId="0" fontId="5" fillId="0" borderId="0" xfId="1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5" fillId="0" borderId="10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justify" vertical="center" wrapText="1"/>
    </xf>
    <xf numFmtId="0" fontId="25" fillId="0" borderId="3" xfId="0" applyFont="1" applyBorder="1" applyAlignment="1">
      <alignment horizontal="justify" vertical="center" wrapText="1"/>
    </xf>
    <xf numFmtId="0" fontId="25" fillId="0" borderId="10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right"/>
    </xf>
    <xf numFmtId="0" fontId="5" fillId="0" borderId="0" xfId="1" applyFont="1" applyBorder="1" applyAlignment="1">
      <alignment horizontal="center" vertical="top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4" fillId="0" borderId="13" xfId="0" applyFont="1" applyBorder="1" applyAlignment="1">
      <alignment vertical="top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99;\&#1089;&#1072;&#1081;&#1090;&#1099;\&#1060;&#1077;&#1076;&#1086;&#1088;&#1086;&#1074;&#1082;&#1072;\&#1055;&#1088;&#1086;&#1077;&#1082;&#1090;%20&#1073;&#1102;&#1076;&#1078;&#1077;&#1090;&#1072;%20&#1085;&#1072;%2019%20&#1075;&#1086;&#1076;%20&#1092;&#1077;&#1076;\&#1055;&#1088;&#1080;&#1083;&#1086;&#1078;&#1077;&#1085;&#1080;&#1103;%201,5,6%20&#1092;&#1077;&#1076;&#1086;&#1088;&#1086;.&#1089;&#1077;&#1083;&#1100;&#1089;&#1086;&#1074;&#1077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>
        <row r="67">
          <cell r="C67">
            <v>4594800</v>
          </cell>
          <cell r="D67" t="e">
            <v>#REF!</v>
          </cell>
          <cell r="E67" t="e">
            <v>#REF!</v>
          </cell>
          <cell r="F67">
            <v>4197800</v>
          </cell>
          <cell r="G67">
            <v>4248400</v>
          </cell>
        </row>
      </sheetData>
      <sheetData sheetId="2">
        <row r="33">
          <cell r="C33">
            <v>4594800</v>
          </cell>
          <cell r="D33" t="e">
            <v>#REF!</v>
          </cell>
          <cell r="E33" t="e">
            <v>#REF!</v>
          </cell>
          <cell r="F33">
            <v>4197800</v>
          </cell>
          <cell r="G33">
            <v>4248400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6"/>
  <sheetViews>
    <sheetView tabSelected="1" zoomScale="75" workbookViewId="0"/>
  </sheetViews>
  <sheetFormatPr defaultRowHeight="12.75" x14ac:dyDescent="0.2"/>
  <cols>
    <col min="1" max="1" width="35.28515625" style="113" customWidth="1"/>
    <col min="2" max="2" width="52.42578125" style="113" customWidth="1"/>
    <col min="3" max="3" width="19.140625" style="113" customWidth="1"/>
    <col min="4" max="4" width="4.7109375" style="113" hidden="1" customWidth="1"/>
    <col min="5" max="5" width="15.85546875" style="113" hidden="1" customWidth="1"/>
    <col min="6" max="7" width="18.140625" style="113" customWidth="1"/>
    <col min="8" max="16384" width="9.140625" style="113"/>
  </cols>
  <sheetData>
    <row r="2" spans="1:7" ht="18.75" x14ac:dyDescent="0.3">
      <c r="C2" s="234" t="s">
        <v>163</v>
      </c>
      <c r="D2" s="235"/>
      <c r="E2" s="235"/>
      <c r="F2" s="235"/>
      <c r="G2" s="235"/>
    </row>
    <row r="3" spans="1:7" ht="18.75" x14ac:dyDescent="0.3">
      <c r="C3" s="234" t="s">
        <v>331</v>
      </c>
      <c r="D3" s="235"/>
      <c r="E3" s="235"/>
      <c r="F3" s="235"/>
      <c r="G3" s="235"/>
    </row>
    <row r="4" spans="1:7" ht="18.75" x14ac:dyDescent="0.3">
      <c r="C4" s="234" t="s">
        <v>330</v>
      </c>
      <c r="D4" s="235"/>
      <c r="E4" s="235"/>
      <c r="F4" s="235"/>
      <c r="G4" s="235"/>
    </row>
    <row r="5" spans="1:7" ht="18.75" x14ac:dyDescent="0.3">
      <c r="C5" s="234" t="s">
        <v>333</v>
      </c>
      <c r="D5" s="235"/>
      <c r="E5" s="235"/>
      <c r="F5" s="235"/>
      <c r="G5" s="235"/>
    </row>
    <row r="7" spans="1:7" ht="18.75" x14ac:dyDescent="0.3">
      <c r="A7" s="236" t="s">
        <v>0</v>
      </c>
      <c r="B7" s="237"/>
      <c r="C7" s="237"/>
      <c r="D7" s="237"/>
      <c r="E7" s="237"/>
      <c r="F7" s="238"/>
      <c r="G7" s="238"/>
    </row>
    <row r="8" spans="1:7" ht="18.75" x14ac:dyDescent="0.3">
      <c r="A8" s="239" t="s">
        <v>164</v>
      </c>
      <c r="B8" s="239"/>
      <c r="C8" s="239"/>
      <c r="D8" s="239"/>
      <c r="E8" s="239"/>
      <c r="F8" s="238"/>
      <c r="G8" s="238"/>
    </row>
    <row r="9" spans="1:7" ht="18.75" x14ac:dyDescent="0.3">
      <c r="A9" s="152"/>
      <c r="E9" s="153" t="s">
        <v>1</v>
      </c>
    </row>
    <row r="10" spans="1:7" ht="18.75" x14ac:dyDescent="0.3">
      <c r="A10" s="152"/>
    </row>
    <row r="11" spans="1:7" ht="150" x14ac:dyDescent="0.2">
      <c r="A11" s="122" t="s">
        <v>2</v>
      </c>
      <c r="B11" s="122" t="s">
        <v>3</v>
      </c>
      <c r="C11" s="154">
        <v>2019</v>
      </c>
      <c r="D11" s="154" t="s">
        <v>165</v>
      </c>
      <c r="E11" s="154" t="s">
        <v>166</v>
      </c>
      <c r="F11" s="155">
        <v>2020</v>
      </c>
      <c r="G11" s="155">
        <v>2021</v>
      </c>
    </row>
    <row r="12" spans="1:7" ht="56.25" x14ac:dyDescent="0.2">
      <c r="A12" s="122" t="s">
        <v>4</v>
      </c>
      <c r="B12" s="156" t="s">
        <v>167</v>
      </c>
      <c r="C12" s="157">
        <v>0</v>
      </c>
      <c r="D12" s="157">
        <v>0</v>
      </c>
      <c r="E12" s="157">
        <v>0</v>
      </c>
      <c r="F12" s="157">
        <v>0</v>
      </c>
      <c r="G12" s="157">
        <v>0</v>
      </c>
    </row>
    <row r="13" spans="1:7" ht="37.5" x14ac:dyDescent="0.2">
      <c r="A13" s="158" t="s">
        <v>5</v>
      </c>
      <c r="B13" s="159" t="s">
        <v>6</v>
      </c>
      <c r="C13" s="157">
        <f>C14+C18</f>
        <v>-9189600</v>
      </c>
      <c r="D13" s="157" t="e">
        <f>D14+D18</f>
        <v>#REF!</v>
      </c>
      <c r="E13" s="157" t="e">
        <f>E14+E18</f>
        <v>#REF!</v>
      </c>
      <c r="F13" s="157">
        <f>F14+F18</f>
        <v>0</v>
      </c>
      <c r="G13" s="157">
        <f>G14+G18</f>
        <v>0</v>
      </c>
    </row>
    <row r="14" spans="1:7" ht="18.75" x14ac:dyDescent="0.2">
      <c r="A14" s="158" t="s">
        <v>7</v>
      </c>
      <c r="B14" s="159" t="s">
        <v>8</v>
      </c>
      <c r="C14" s="157">
        <f t="shared" ref="C14:G16" si="0">C15</f>
        <v>-4594800</v>
      </c>
      <c r="D14" s="157" t="e">
        <f t="shared" si="0"/>
        <v>#REF!</v>
      </c>
      <c r="E14" s="157" t="e">
        <f t="shared" si="0"/>
        <v>#REF!</v>
      </c>
      <c r="F14" s="157">
        <f>F15</f>
        <v>-4197800</v>
      </c>
      <c r="G14" s="157">
        <f t="shared" si="0"/>
        <v>-4248400</v>
      </c>
    </row>
    <row r="15" spans="1:7" ht="37.5" x14ac:dyDescent="0.2">
      <c r="A15" s="158" t="s">
        <v>9</v>
      </c>
      <c r="B15" s="159" t="s">
        <v>10</v>
      </c>
      <c r="C15" s="157">
        <f t="shared" si="0"/>
        <v>-4594800</v>
      </c>
      <c r="D15" s="157" t="e">
        <f t="shared" si="0"/>
        <v>#REF!</v>
      </c>
      <c r="E15" s="157" t="e">
        <f t="shared" si="0"/>
        <v>#REF!</v>
      </c>
      <c r="F15" s="157">
        <f t="shared" si="0"/>
        <v>-4197800</v>
      </c>
      <c r="G15" s="157">
        <f t="shared" si="0"/>
        <v>-4248400</v>
      </c>
    </row>
    <row r="16" spans="1:7" ht="37.5" x14ac:dyDescent="0.2">
      <c r="A16" s="158" t="s">
        <v>11</v>
      </c>
      <c r="B16" s="159" t="s">
        <v>12</v>
      </c>
      <c r="C16" s="157">
        <f t="shared" si="0"/>
        <v>-4594800</v>
      </c>
      <c r="D16" s="157" t="e">
        <f t="shared" si="0"/>
        <v>#REF!</v>
      </c>
      <c r="E16" s="157" t="e">
        <f t="shared" si="0"/>
        <v>#REF!</v>
      </c>
      <c r="F16" s="157">
        <f t="shared" si="0"/>
        <v>-4197800</v>
      </c>
      <c r="G16" s="157">
        <f t="shared" si="0"/>
        <v>-4248400</v>
      </c>
    </row>
    <row r="17" spans="1:7" ht="37.5" x14ac:dyDescent="0.2">
      <c r="A17" s="158" t="s">
        <v>13</v>
      </c>
      <c r="B17" s="159" t="s">
        <v>14</v>
      </c>
      <c r="C17" s="157">
        <f>-[1]Лист2!C67</f>
        <v>-4594800</v>
      </c>
      <c r="D17" s="157" t="e">
        <f>-[1]Лист2!D67</f>
        <v>#REF!</v>
      </c>
      <c r="E17" s="157" t="e">
        <f>-[1]Лист2!E67</f>
        <v>#REF!</v>
      </c>
      <c r="F17" s="157">
        <f>-[1]Лист2!F67</f>
        <v>-4197800</v>
      </c>
      <c r="G17" s="157">
        <f>-[1]Лист2!G67</f>
        <v>-4248400</v>
      </c>
    </row>
    <row r="18" spans="1:7" ht="18.75" x14ac:dyDescent="0.2">
      <c r="A18" s="158" t="s">
        <v>15</v>
      </c>
      <c r="B18" s="159" t="s">
        <v>16</v>
      </c>
      <c r="C18" s="157">
        <f t="shared" ref="C18:G20" si="1">C19</f>
        <v>-4594800</v>
      </c>
      <c r="D18" s="157" t="e">
        <f t="shared" si="1"/>
        <v>#REF!</v>
      </c>
      <c r="E18" s="157" t="e">
        <f t="shared" si="1"/>
        <v>#REF!</v>
      </c>
      <c r="F18" s="157">
        <f>F19</f>
        <v>4197800</v>
      </c>
      <c r="G18" s="157">
        <f t="shared" si="1"/>
        <v>4248400</v>
      </c>
    </row>
    <row r="19" spans="1:7" ht="37.5" x14ac:dyDescent="0.2">
      <c r="A19" s="158" t="s">
        <v>17</v>
      </c>
      <c r="B19" s="159" t="s">
        <v>18</v>
      </c>
      <c r="C19" s="157">
        <f t="shared" si="1"/>
        <v>-4594800</v>
      </c>
      <c r="D19" s="157" t="e">
        <f t="shared" si="1"/>
        <v>#REF!</v>
      </c>
      <c r="E19" s="157" t="e">
        <f t="shared" si="1"/>
        <v>#REF!</v>
      </c>
      <c r="F19" s="157">
        <f>F20</f>
        <v>4197800</v>
      </c>
      <c r="G19" s="157">
        <f t="shared" si="1"/>
        <v>4248400</v>
      </c>
    </row>
    <row r="20" spans="1:7" ht="37.5" x14ac:dyDescent="0.2">
      <c r="A20" s="158" t="s">
        <v>19</v>
      </c>
      <c r="B20" s="159" t="s">
        <v>20</v>
      </c>
      <c r="C20" s="157">
        <f t="shared" si="1"/>
        <v>-4594800</v>
      </c>
      <c r="D20" s="157" t="e">
        <f t="shared" si="1"/>
        <v>#REF!</v>
      </c>
      <c r="E20" s="157" t="e">
        <f t="shared" si="1"/>
        <v>#REF!</v>
      </c>
      <c r="F20" s="157">
        <f>F21</f>
        <v>4197800</v>
      </c>
      <c r="G20" s="157">
        <f t="shared" si="1"/>
        <v>4248400</v>
      </c>
    </row>
    <row r="21" spans="1:7" ht="37.5" x14ac:dyDescent="0.2">
      <c r="A21" s="158" t="s">
        <v>21</v>
      </c>
      <c r="B21" s="159" t="s">
        <v>22</v>
      </c>
      <c r="C21" s="157">
        <f>-[1]Лист3!C33</f>
        <v>-4594800</v>
      </c>
      <c r="D21" s="157" t="e">
        <f>[1]Лист3!D33</f>
        <v>#REF!</v>
      </c>
      <c r="E21" s="157" t="e">
        <f>[1]Лист3!E33</f>
        <v>#REF!</v>
      </c>
      <c r="F21" s="157">
        <f>[1]Лист3!F33</f>
        <v>4197800</v>
      </c>
      <c r="G21" s="157">
        <f>[1]Лист3!G33</f>
        <v>4248400</v>
      </c>
    </row>
    <row r="22" spans="1:7" ht="18.75" x14ac:dyDescent="0.3">
      <c r="A22" s="160"/>
      <c r="B22" s="161"/>
      <c r="C22" s="162"/>
      <c r="D22" s="162"/>
      <c r="E22" s="162"/>
    </row>
    <row r="23" spans="1:7" ht="18.75" x14ac:dyDescent="0.3">
      <c r="A23" s="160"/>
      <c r="B23" s="161"/>
      <c r="C23" s="162"/>
      <c r="D23" s="162"/>
      <c r="E23" s="163"/>
    </row>
    <row r="24" spans="1:7" ht="18.75" x14ac:dyDescent="0.3">
      <c r="A24" s="160"/>
      <c r="B24" s="161"/>
      <c r="C24" s="162"/>
      <c r="D24" s="162"/>
      <c r="E24" s="163"/>
    </row>
    <row r="25" spans="1:7" x14ac:dyDescent="0.2">
      <c r="C25" s="164"/>
      <c r="D25" s="164"/>
      <c r="E25" s="164"/>
    </row>
    <row r="26" spans="1:7" x14ac:dyDescent="0.2">
      <c r="C26" s="164"/>
      <c r="D26" s="164"/>
      <c r="E26" s="164"/>
    </row>
    <row r="27" spans="1:7" x14ac:dyDescent="0.2">
      <c r="C27" s="164"/>
      <c r="D27" s="164"/>
      <c r="E27" s="164"/>
    </row>
    <row r="28" spans="1:7" x14ac:dyDescent="0.2">
      <c r="C28" s="164"/>
      <c r="D28" s="164"/>
      <c r="E28" s="164"/>
    </row>
    <row r="29" spans="1:7" x14ac:dyDescent="0.2">
      <c r="C29" s="164"/>
      <c r="D29" s="164"/>
      <c r="E29" s="164"/>
    </row>
    <row r="30" spans="1:7" x14ac:dyDescent="0.2">
      <c r="C30" s="164"/>
      <c r="D30" s="164"/>
      <c r="E30" s="164"/>
    </row>
    <row r="31" spans="1:7" x14ac:dyDescent="0.2">
      <c r="C31" s="164"/>
      <c r="D31" s="164"/>
      <c r="E31" s="164"/>
    </row>
    <row r="32" spans="1:7" x14ac:dyDescent="0.2">
      <c r="C32" s="164"/>
      <c r="D32" s="164"/>
      <c r="E32" s="164"/>
    </row>
    <row r="33" spans="3:5" x14ac:dyDescent="0.2">
      <c r="C33" s="164"/>
      <c r="D33" s="164"/>
      <c r="E33" s="164"/>
    </row>
    <row r="34" spans="3:5" x14ac:dyDescent="0.2">
      <c r="C34" s="164"/>
      <c r="D34" s="164"/>
      <c r="E34" s="164"/>
    </row>
    <row r="35" spans="3:5" x14ac:dyDescent="0.2">
      <c r="C35" s="164"/>
      <c r="D35" s="164"/>
      <c r="E35" s="164"/>
    </row>
    <row r="36" spans="3:5" x14ac:dyDescent="0.2">
      <c r="C36" s="164"/>
      <c r="D36" s="164"/>
      <c r="E36" s="164"/>
    </row>
  </sheetData>
  <mergeCells count="6">
    <mergeCell ref="A8:G8"/>
    <mergeCell ref="C4:G4"/>
    <mergeCell ref="C5:G5"/>
    <mergeCell ref="C2:G2"/>
    <mergeCell ref="C3:G3"/>
    <mergeCell ref="A7:G7"/>
  </mergeCells>
  <pageMargins left="0.6" right="0.78740157480314965" top="0.78740157480314965" bottom="0.78740157480314965" header="0" footer="0"/>
  <pageSetup paperSize="9"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B32" sqref="B32"/>
    </sheetView>
  </sheetViews>
  <sheetFormatPr defaultRowHeight="15" x14ac:dyDescent="0.25"/>
  <cols>
    <col min="2" max="2" width="16.42578125" customWidth="1"/>
    <col min="3" max="3" width="31.5703125" customWidth="1"/>
    <col min="4" max="4" width="57" customWidth="1"/>
  </cols>
  <sheetData>
    <row r="3" spans="2:4" ht="18.75" x14ac:dyDescent="0.25">
      <c r="B3" s="210"/>
      <c r="D3" s="229" t="s">
        <v>329</v>
      </c>
    </row>
    <row r="4" spans="2:4" ht="18.75" x14ac:dyDescent="0.25">
      <c r="B4" s="210"/>
      <c r="D4" s="229" t="s">
        <v>58</v>
      </c>
    </row>
    <row r="5" spans="2:4" ht="18.75" x14ac:dyDescent="0.25">
      <c r="B5" s="210"/>
      <c r="D5" s="229" t="s">
        <v>59</v>
      </c>
    </row>
    <row r="6" spans="2:4" ht="18.75" x14ac:dyDescent="0.25">
      <c r="B6" s="210" t="s">
        <v>262</v>
      </c>
      <c r="D6" s="231" t="s">
        <v>332</v>
      </c>
    </row>
    <row r="7" spans="2:4" ht="18.75" x14ac:dyDescent="0.25">
      <c r="B7" s="210"/>
    </row>
    <row r="8" spans="2:4" ht="48" customHeight="1" x14ac:dyDescent="0.25">
      <c r="B8" s="240" t="s">
        <v>259</v>
      </c>
      <c r="C8" s="241"/>
      <c r="D8" s="241"/>
    </row>
    <row r="9" spans="2:4" ht="19.5" thickBot="1" x14ac:dyDescent="0.3">
      <c r="B9" s="212"/>
    </row>
    <row r="10" spans="2:4" ht="19.5" thickBot="1" x14ac:dyDescent="0.3">
      <c r="B10" s="214" t="s">
        <v>260</v>
      </c>
      <c r="C10" s="215" t="s">
        <v>101</v>
      </c>
      <c r="D10" s="215" t="s">
        <v>60</v>
      </c>
    </row>
    <row r="11" spans="2:4" ht="36" customHeight="1" thickBot="1" x14ac:dyDescent="0.3">
      <c r="B11" s="216" t="s">
        <v>261</v>
      </c>
      <c r="C11" s="217">
        <v>239</v>
      </c>
      <c r="D11" s="218" t="s">
        <v>104</v>
      </c>
    </row>
    <row r="12" spans="2:4" ht="18.75" x14ac:dyDescent="0.25">
      <c r="B12" s="219"/>
    </row>
    <row r="13" spans="2:4" ht="18.75" x14ac:dyDescent="0.25">
      <c r="B13" s="2"/>
    </row>
    <row r="14" spans="2:4" ht="18.75" x14ac:dyDescent="0.25">
      <c r="B14" s="1"/>
    </row>
    <row r="15" spans="2:4" ht="18.75" x14ac:dyDescent="0.25">
      <c r="B15" s="1"/>
    </row>
    <row r="16" spans="2:4" ht="18.75" x14ac:dyDescent="0.25">
      <c r="B16" s="1"/>
    </row>
    <row r="17" spans="2:2" ht="15.75" x14ac:dyDescent="0.25">
      <c r="B17" s="213"/>
    </row>
    <row r="18" spans="2:2" ht="15.75" x14ac:dyDescent="0.25">
      <c r="B18" s="213"/>
    </row>
  </sheetData>
  <mergeCells count="1">
    <mergeCell ref="B8:D8"/>
  </mergeCells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41"/>
  <sheetViews>
    <sheetView zoomScale="80" zoomScaleNormal="80" workbookViewId="0">
      <selection activeCell="B13" sqref="B13"/>
    </sheetView>
  </sheetViews>
  <sheetFormatPr defaultRowHeight="15" x14ac:dyDescent="0.25"/>
  <cols>
    <col min="2" max="2" width="29.85546875" customWidth="1"/>
    <col min="3" max="3" width="26.42578125" customWidth="1"/>
    <col min="4" max="4" width="71.42578125" customWidth="1"/>
  </cols>
  <sheetData>
    <row r="1" spans="2:4" ht="15.75" x14ac:dyDescent="0.25">
      <c r="B1" s="221" t="s">
        <v>263</v>
      </c>
    </row>
    <row r="2" spans="2:4" ht="15.75" x14ac:dyDescent="0.25">
      <c r="B2" s="221"/>
    </row>
    <row r="3" spans="2:4" ht="18.75" x14ac:dyDescent="0.25">
      <c r="B3" s="221"/>
      <c r="D3" s="232" t="s">
        <v>326</v>
      </c>
    </row>
    <row r="4" spans="2:4" ht="18.75" x14ac:dyDescent="0.25">
      <c r="B4" s="210"/>
      <c r="D4" s="233" t="s">
        <v>328</v>
      </c>
    </row>
    <row r="5" spans="2:4" ht="18.75" x14ac:dyDescent="0.25">
      <c r="B5" s="210"/>
      <c r="D5" s="233" t="s">
        <v>59</v>
      </c>
    </row>
    <row r="6" spans="2:4" ht="18.75" x14ac:dyDescent="0.25">
      <c r="B6" s="210"/>
      <c r="D6" s="233" t="s">
        <v>333</v>
      </c>
    </row>
    <row r="7" spans="2:4" ht="18.75" x14ac:dyDescent="0.25">
      <c r="B7" s="210"/>
      <c r="D7" s="233"/>
    </row>
    <row r="8" spans="2:4" x14ac:dyDescent="0.25">
      <c r="B8" s="240" t="s">
        <v>303</v>
      </c>
      <c r="C8" s="241"/>
      <c r="D8" s="241"/>
    </row>
    <row r="9" spans="2:4" ht="27" customHeight="1" x14ac:dyDescent="0.25">
      <c r="B9" s="241"/>
      <c r="C9" s="241"/>
      <c r="D9" s="241"/>
    </row>
    <row r="10" spans="2:4" ht="16.5" thickBot="1" x14ac:dyDescent="0.3">
      <c r="B10" s="213"/>
    </row>
    <row r="11" spans="2:4" ht="16.5" thickBot="1" x14ac:dyDescent="0.3">
      <c r="B11" s="3" t="s">
        <v>101</v>
      </c>
      <c r="C11" s="4" t="s">
        <v>2</v>
      </c>
      <c r="D11" s="4" t="s">
        <v>60</v>
      </c>
    </row>
    <row r="12" spans="2:4" ht="33.75" customHeight="1" thickBot="1" x14ac:dyDescent="0.3">
      <c r="B12" s="222">
        <v>239</v>
      </c>
      <c r="C12" s="223" t="s">
        <v>264</v>
      </c>
      <c r="D12" s="224" t="s">
        <v>104</v>
      </c>
    </row>
    <row r="13" spans="2:4" ht="77.25" customHeight="1" thickBot="1" x14ac:dyDescent="0.3">
      <c r="B13" s="222">
        <f>B12</f>
        <v>239</v>
      </c>
      <c r="C13" s="225" t="s">
        <v>265</v>
      </c>
      <c r="D13" s="225" t="s">
        <v>266</v>
      </c>
    </row>
    <row r="14" spans="2:4" ht="67.5" customHeight="1" thickBot="1" x14ac:dyDescent="0.3">
      <c r="B14" s="222">
        <f>B13</f>
        <v>239</v>
      </c>
      <c r="C14" s="225" t="s">
        <v>267</v>
      </c>
      <c r="D14" s="225" t="s">
        <v>268</v>
      </c>
    </row>
    <row r="15" spans="2:4" ht="95.25" customHeight="1" thickBot="1" x14ac:dyDescent="0.3">
      <c r="B15" s="222">
        <f>B14</f>
        <v>239</v>
      </c>
      <c r="C15" s="225" t="s">
        <v>269</v>
      </c>
      <c r="D15" s="225" t="s">
        <v>270</v>
      </c>
    </row>
    <row r="16" spans="2:4" ht="81.75" customHeight="1" thickBot="1" x14ac:dyDescent="0.3">
      <c r="B16" s="222">
        <f>B15</f>
        <v>239</v>
      </c>
      <c r="C16" s="225" t="s">
        <v>271</v>
      </c>
      <c r="D16" s="225" t="s">
        <v>272</v>
      </c>
    </row>
    <row r="17" spans="2:4" ht="85.5" hidden="1" customHeight="1" thickBot="1" x14ac:dyDescent="0.3">
      <c r="B17" s="222">
        <v>137</v>
      </c>
      <c r="C17" s="225" t="s">
        <v>273</v>
      </c>
      <c r="D17" s="225" t="s">
        <v>274</v>
      </c>
    </row>
    <row r="18" spans="2:4" ht="409.5" hidden="1" customHeight="1" x14ac:dyDescent="0.25">
      <c r="B18" s="242">
        <v>137</v>
      </c>
      <c r="C18" s="244" t="s">
        <v>275</v>
      </c>
      <c r="D18" s="244" t="s">
        <v>276</v>
      </c>
    </row>
    <row r="19" spans="2:4" ht="15.75" hidden="1" thickBot="1" x14ac:dyDescent="0.3">
      <c r="B19" s="243"/>
      <c r="C19" s="245"/>
      <c r="D19" s="245"/>
    </row>
    <row r="20" spans="2:4" ht="97.5" customHeight="1" thickBot="1" x14ac:dyDescent="0.3">
      <c r="B20" s="222">
        <f>B16</f>
        <v>239</v>
      </c>
      <c r="C20" s="225" t="s">
        <v>277</v>
      </c>
      <c r="D20" s="225" t="s">
        <v>278</v>
      </c>
    </row>
    <row r="21" spans="2:4" ht="39" customHeight="1" thickBot="1" x14ac:dyDescent="0.3">
      <c r="B21" s="222">
        <f t="shared" ref="B21:B31" si="0">B20</f>
        <v>239</v>
      </c>
      <c r="C21" s="225" t="s">
        <v>279</v>
      </c>
      <c r="D21" s="225" t="s">
        <v>280</v>
      </c>
    </row>
    <row r="22" spans="2:4" ht="33" customHeight="1" thickBot="1" x14ac:dyDescent="0.3">
      <c r="B22" s="222">
        <f t="shared" si="0"/>
        <v>239</v>
      </c>
      <c r="C22" s="225" t="s">
        <v>281</v>
      </c>
      <c r="D22" s="225" t="s">
        <v>282</v>
      </c>
    </row>
    <row r="23" spans="2:4" ht="35.25" customHeight="1" thickBot="1" x14ac:dyDescent="0.3">
      <c r="B23" s="222">
        <f t="shared" si="0"/>
        <v>239</v>
      </c>
      <c r="C23" s="223" t="s">
        <v>283</v>
      </c>
      <c r="D23" s="225" t="s">
        <v>284</v>
      </c>
    </row>
    <row r="24" spans="2:4" ht="30.75" customHeight="1" thickBot="1" x14ac:dyDescent="0.3">
      <c r="B24" s="222">
        <f t="shared" si="0"/>
        <v>239</v>
      </c>
      <c r="C24" s="223" t="s">
        <v>285</v>
      </c>
      <c r="D24" s="225" t="s">
        <v>286</v>
      </c>
    </row>
    <row r="25" spans="2:4" ht="33" customHeight="1" thickBot="1" x14ac:dyDescent="0.3">
      <c r="B25" s="222">
        <f t="shared" si="0"/>
        <v>239</v>
      </c>
      <c r="C25" s="223" t="s">
        <v>287</v>
      </c>
      <c r="D25" s="225" t="s">
        <v>288</v>
      </c>
    </row>
    <row r="26" spans="2:4" ht="20.25" customHeight="1" thickBot="1" x14ac:dyDescent="0.3">
      <c r="B26" s="222">
        <f t="shared" si="0"/>
        <v>239</v>
      </c>
      <c r="C26" s="223" t="s">
        <v>289</v>
      </c>
      <c r="D26" s="225" t="s">
        <v>290</v>
      </c>
    </row>
    <row r="27" spans="2:4" ht="33.75" customHeight="1" thickBot="1" x14ac:dyDescent="0.3">
      <c r="B27" s="222">
        <f t="shared" si="0"/>
        <v>239</v>
      </c>
      <c r="C27" s="223" t="s">
        <v>230</v>
      </c>
      <c r="D27" s="225" t="s">
        <v>291</v>
      </c>
    </row>
    <row r="28" spans="2:4" ht="31.5" customHeight="1" thickBot="1" x14ac:dyDescent="0.3">
      <c r="B28" s="222">
        <f t="shared" si="0"/>
        <v>239</v>
      </c>
      <c r="C28" s="223" t="s">
        <v>292</v>
      </c>
      <c r="D28" s="225" t="s">
        <v>232</v>
      </c>
    </row>
    <row r="29" spans="2:4" ht="33.75" customHeight="1" thickBot="1" x14ac:dyDescent="0.3">
      <c r="B29" s="222">
        <f t="shared" si="0"/>
        <v>239</v>
      </c>
      <c r="C29" s="223" t="s">
        <v>293</v>
      </c>
      <c r="D29" s="225" t="s">
        <v>294</v>
      </c>
    </row>
    <row r="30" spans="2:4" ht="55.5" customHeight="1" thickBot="1" x14ac:dyDescent="0.3">
      <c r="B30" s="222">
        <f t="shared" si="0"/>
        <v>239</v>
      </c>
      <c r="C30" s="223" t="s">
        <v>295</v>
      </c>
      <c r="D30" s="225" t="s">
        <v>296</v>
      </c>
    </row>
    <row r="31" spans="2:4" ht="32.25" customHeight="1" x14ac:dyDescent="0.25">
      <c r="B31" s="242">
        <f t="shared" si="0"/>
        <v>239</v>
      </c>
      <c r="C31" s="246" t="s">
        <v>297</v>
      </c>
      <c r="D31" s="244" t="s">
        <v>298</v>
      </c>
    </row>
    <row r="32" spans="2:4" ht="9" customHeight="1" thickBot="1" x14ac:dyDescent="0.3">
      <c r="B32" s="243"/>
      <c r="C32" s="247"/>
      <c r="D32" s="245"/>
    </row>
    <row r="33" spans="2:4" ht="19.5" customHeight="1" thickBot="1" x14ac:dyDescent="0.3">
      <c r="B33" s="222">
        <f>B31</f>
        <v>239</v>
      </c>
      <c r="C33" s="223" t="s">
        <v>299</v>
      </c>
      <c r="D33" s="225" t="s">
        <v>300</v>
      </c>
    </row>
    <row r="34" spans="2:4" ht="67.5" customHeight="1" thickBot="1" x14ac:dyDescent="0.3">
      <c r="B34" s="222">
        <f>B33</f>
        <v>239</v>
      </c>
      <c r="C34" s="223" t="s">
        <v>301</v>
      </c>
      <c r="D34" s="225" t="s">
        <v>302</v>
      </c>
    </row>
    <row r="35" spans="2:4" ht="15.75" x14ac:dyDescent="0.25">
      <c r="B35" s="213"/>
    </row>
    <row r="36" spans="2:4" ht="15.75" x14ac:dyDescent="0.25">
      <c r="B36" s="213"/>
    </row>
    <row r="37" spans="2:4" ht="15.75" x14ac:dyDescent="0.25">
      <c r="B37" s="213"/>
    </row>
    <row r="38" spans="2:4" ht="15.75" x14ac:dyDescent="0.25">
      <c r="B38" s="213"/>
    </row>
    <row r="39" spans="2:4" ht="15.75" x14ac:dyDescent="0.25">
      <c r="B39" s="213"/>
    </row>
    <row r="40" spans="2:4" ht="15.75" x14ac:dyDescent="0.25">
      <c r="B40" s="213"/>
    </row>
    <row r="41" spans="2:4" ht="15.75" x14ac:dyDescent="0.25">
      <c r="B41" s="220"/>
    </row>
  </sheetData>
  <mergeCells count="7">
    <mergeCell ref="B8:D9"/>
    <mergeCell ref="B18:B19"/>
    <mergeCell ref="C18:C19"/>
    <mergeCell ref="D18:D19"/>
    <mergeCell ref="B31:B32"/>
    <mergeCell ref="C31:C32"/>
    <mergeCell ref="D31:D32"/>
  </mergeCells>
  <pageMargins left="0.7" right="0.7" top="0.75" bottom="0.75" header="0.3" footer="0.3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4"/>
  <sheetViews>
    <sheetView workbookViewId="0">
      <selection activeCell="D5" sqref="D5"/>
    </sheetView>
  </sheetViews>
  <sheetFormatPr defaultRowHeight="15" x14ac:dyDescent="0.25"/>
  <cols>
    <col min="2" max="2" width="15.7109375" customWidth="1"/>
    <col min="3" max="3" width="35.5703125" customWidth="1"/>
    <col min="4" max="4" width="38.5703125" customWidth="1"/>
  </cols>
  <sheetData>
    <row r="1" spans="2:4" ht="15.75" x14ac:dyDescent="0.25">
      <c r="B1" s="211"/>
    </row>
    <row r="2" spans="2:4" ht="14.25" customHeight="1" x14ac:dyDescent="0.25">
      <c r="B2" s="211"/>
      <c r="D2" s="230" t="s">
        <v>327</v>
      </c>
    </row>
    <row r="3" spans="2:4" ht="15.75" x14ac:dyDescent="0.25">
      <c r="B3" s="211" t="s">
        <v>324</v>
      </c>
      <c r="D3" s="231" t="s">
        <v>335</v>
      </c>
    </row>
    <row r="4" spans="2:4" ht="17.25" customHeight="1" x14ac:dyDescent="0.25">
      <c r="B4" s="211"/>
      <c r="D4" s="231" t="s">
        <v>59</v>
      </c>
    </row>
    <row r="5" spans="2:4" ht="16.5" customHeight="1" x14ac:dyDescent="0.25">
      <c r="B5" s="211"/>
      <c r="D5" s="231" t="s">
        <v>334</v>
      </c>
    </row>
    <row r="6" spans="2:4" ht="15.75" customHeight="1" x14ac:dyDescent="0.25">
      <c r="B6" s="211"/>
      <c r="D6" s="231"/>
    </row>
    <row r="7" spans="2:4" ht="42" customHeight="1" thickBot="1" x14ac:dyDescent="0.3">
      <c r="B7" s="240" t="s">
        <v>304</v>
      </c>
      <c r="C7" s="241"/>
      <c r="D7" s="241"/>
    </row>
    <row r="8" spans="2:4" ht="110.25" customHeight="1" x14ac:dyDescent="0.25">
      <c r="B8" s="248" t="s">
        <v>101</v>
      </c>
      <c r="C8" s="248" t="s">
        <v>305</v>
      </c>
      <c r="D8" s="248" t="s">
        <v>60</v>
      </c>
    </row>
    <row r="9" spans="2:4" ht="15.75" thickBot="1" x14ac:dyDescent="0.3">
      <c r="B9" s="249"/>
      <c r="C9" s="249"/>
      <c r="D9" s="249"/>
    </row>
    <row r="10" spans="2:4" ht="34.5" customHeight="1" thickBot="1" x14ac:dyDescent="0.3">
      <c r="B10" s="216">
        <v>239</v>
      </c>
      <c r="C10" s="226" t="s">
        <v>306</v>
      </c>
      <c r="D10" s="225" t="s">
        <v>104</v>
      </c>
    </row>
    <row r="11" spans="2:4" ht="45.75" customHeight="1" thickBot="1" x14ac:dyDescent="0.3">
      <c r="B11" s="216">
        <f t="shared" ref="B11:B20" si="0">B10</f>
        <v>239</v>
      </c>
      <c r="C11" s="226" t="s">
        <v>307</v>
      </c>
      <c r="D11" s="225" t="s">
        <v>308</v>
      </c>
    </row>
    <row r="12" spans="2:4" ht="41.25" customHeight="1" thickBot="1" x14ac:dyDescent="0.3">
      <c r="B12" s="216">
        <f t="shared" si="0"/>
        <v>239</v>
      </c>
      <c r="C12" s="226" t="s">
        <v>309</v>
      </c>
      <c r="D12" s="225" t="s">
        <v>6</v>
      </c>
    </row>
    <row r="13" spans="2:4" ht="39" customHeight="1" thickBot="1" x14ac:dyDescent="0.3">
      <c r="B13" s="216">
        <f t="shared" si="0"/>
        <v>239</v>
      </c>
      <c r="C13" s="226" t="s">
        <v>310</v>
      </c>
      <c r="D13" s="225" t="s">
        <v>311</v>
      </c>
    </row>
    <row r="14" spans="2:4" ht="36.75" customHeight="1" thickBot="1" x14ac:dyDescent="0.3">
      <c r="B14" s="216">
        <f t="shared" si="0"/>
        <v>239</v>
      </c>
      <c r="C14" s="226" t="s">
        <v>312</v>
      </c>
      <c r="D14" s="225" t="s">
        <v>313</v>
      </c>
    </row>
    <row r="15" spans="2:4" ht="39" customHeight="1" thickBot="1" x14ac:dyDescent="0.3">
      <c r="B15" s="216">
        <f t="shared" si="0"/>
        <v>239</v>
      </c>
      <c r="C15" s="226" t="s">
        <v>314</v>
      </c>
      <c r="D15" s="225" t="s">
        <v>315</v>
      </c>
    </row>
    <row r="16" spans="2:4" ht="38.25" customHeight="1" thickBot="1" x14ac:dyDescent="0.3">
      <c r="B16" s="216">
        <f t="shared" si="0"/>
        <v>239</v>
      </c>
      <c r="C16" s="226" t="s">
        <v>316</v>
      </c>
      <c r="D16" s="225" t="s">
        <v>317</v>
      </c>
    </row>
    <row r="17" spans="2:4" ht="40.5" customHeight="1" thickBot="1" x14ac:dyDescent="0.3">
      <c r="B17" s="216">
        <f t="shared" si="0"/>
        <v>239</v>
      </c>
      <c r="C17" s="226" t="s">
        <v>318</v>
      </c>
      <c r="D17" s="225" t="s">
        <v>16</v>
      </c>
    </row>
    <row r="18" spans="2:4" ht="34.5" customHeight="1" thickBot="1" x14ac:dyDescent="0.3">
      <c r="B18" s="216">
        <f t="shared" si="0"/>
        <v>239</v>
      </c>
      <c r="C18" s="226" t="s">
        <v>319</v>
      </c>
      <c r="D18" s="225" t="s">
        <v>18</v>
      </c>
    </row>
    <row r="19" spans="2:4" ht="38.25" customHeight="1" thickBot="1" x14ac:dyDescent="0.3">
      <c r="B19" s="216">
        <f t="shared" si="0"/>
        <v>239</v>
      </c>
      <c r="C19" s="226" t="s">
        <v>320</v>
      </c>
      <c r="D19" s="225" t="s">
        <v>321</v>
      </c>
    </row>
    <row r="20" spans="2:4" ht="38.25" customHeight="1" thickBot="1" x14ac:dyDescent="0.3">
      <c r="B20" s="216">
        <f t="shared" si="0"/>
        <v>239</v>
      </c>
      <c r="C20" s="226" t="s">
        <v>322</v>
      </c>
      <c r="D20" s="225" t="s">
        <v>323</v>
      </c>
    </row>
    <row r="21" spans="2:4" ht="18.75" x14ac:dyDescent="0.25">
      <c r="B21" s="1"/>
    </row>
    <row r="22" spans="2:4" ht="15.75" x14ac:dyDescent="0.25">
      <c r="B22" s="220"/>
    </row>
    <row r="23" spans="2:4" ht="15.75" x14ac:dyDescent="0.25">
      <c r="B23" s="211"/>
    </row>
    <row r="24" spans="2:4" ht="15.75" x14ac:dyDescent="0.25">
      <c r="B24" s="220"/>
    </row>
  </sheetData>
  <mergeCells count="4">
    <mergeCell ref="B8:B9"/>
    <mergeCell ref="C8:C9"/>
    <mergeCell ref="D8:D9"/>
    <mergeCell ref="B7:D7"/>
  </mergeCells>
  <pageMargins left="0.7" right="0.7" top="0.75" bottom="0.75" header="0.3" footer="0.3"/>
  <pageSetup paperSize="9"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06"/>
  <sheetViews>
    <sheetView zoomScale="75" workbookViewId="0">
      <selection activeCell="C6" sqref="C6"/>
    </sheetView>
  </sheetViews>
  <sheetFormatPr defaultRowHeight="15.75" x14ac:dyDescent="0.25"/>
  <cols>
    <col min="1" max="1" width="28.85546875" style="165" bestFit="1" customWidth="1"/>
    <col min="2" max="2" width="77.85546875" style="113" customWidth="1"/>
    <col min="3" max="3" width="16" style="171" customWidth="1"/>
    <col min="4" max="4" width="16" style="171" hidden="1" customWidth="1"/>
    <col min="5" max="5" width="15.85546875" style="171" hidden="1" customWidth="1"/>
    <col min="6" max="6" width="11.5703125" style="167" bestFit="1" customWidth="1"/>
    <col min="7" max="7" width="14.42578125" style="167" customWidth="1"/>
    <col min="8" max="16384" width="9.140625" style="113"/>
  </cols>
  <sheetData>
    <row r="2" spans="1:7" ht="18.75" x14ac:dyDescent="0.3">
      <c r="B2" s="251" t="s">
        <v>168</v>
      </c>
      <c r="C2" s="235"/>
      <c r="D2" s="235"/>
      <c r="E2" s="235"/>
      <c r="F2" s="235"/>
      <c r="G2" s="235"/>
    </row>
    <row r="3" spans="1:7" ht="18.75" x14ac:dyDescent="0.3">
      <c r="B3" s="251" t="s">
        <v>331</v>
      </c>
      <c r="C3" s="235"/>
      <c r="D3" s="235"/>
      <c r="E3" s="235"/>
      <c r="F3" s="235"/>
      <c r="G3" s="235"/>
    </row>
    <row r="4" spans="1:7" ht="18.75" x14ac:dyDescent="0.3">
      <c r="B4" s="251" t="s">
        <v>338</v>
      </c>
      <c r="C4" s="235"/>
      <c r="D4" s="235"/>
      <c r="E4" s="235"/>
      <c r="F4" s="235"/>
      <c r="G4" s="235"/>
    </row>
    <row r="5" spans="1:7" ht="18.75" x14ac:dyDescent="0.3">
      <c r="A5" s="168"/>
      <c r="B5" s="251" t="s">
        <v>336</v>
      </c>
      <c r="C5" s="235"/>
      <c r="D5" s="235"/>
      <c r="E5" s="235"/>
      <c r="F5" s="235"/>
      <c r="G5" s="235"/>
    </row>
    <row r="6" spans="1:7" ht="18.75" x14ac:dyDescent="0.3">
      <c r="A6" s="168"/>
      <c r="B6" s="152"/>
      <c r="C6" s="169"/>
      <c r="D6" s="169"/>
      <c r="E6" s="169"/>
    </row>
    <row r="7" spans="1:7" ht="18.75" x14ac:dyDescent="0.3">
      <c r="A7" s="237" t="s">
        <v>169</v>
      </c>
      <c r="B7" s="237"/>
      <c r="C7" s="237"/>
      <c r="D7" s="237"/>
      <c r="E7" s="237"/>
      <c r="F7" s="238"/>
      <c r="G7" s="238"/>
    </row>
    <row r="8" spans="1:7" ht="18.75" x14ac:dyDescent="0.3">
      <c r="A8" s="237"/>
      <c r="B8" s="237"/>
      <c r="C8" s="237"/>
      <c r="D8" s="237"/>
      <c r="E8" s="237"/>
    </row>
    <row r="9" spans="1:7" ht="18.75" x14ac:dyDescent="0.3">
      <c r="A9" s="170"/>
      <c r="E9" s="172"/>
    </row>
    <row r="10" spans="1:7" ht="49.5" x14ac:dyDescent="0.2">
      <c r="A10" s="173" t="s">
        <v>170</v>
      </c>
      <c r="B10" s="174" t="s">
        <v>171</v>
      </c>
      <c r="C10" s="175">
        <v>2019</v>
      </c>
      <c r="D10" s="175" t="s">
        <v>166</v>
      </c>
      <c r="E10" s="175" t="s">
        <v>166</v>
      </c>
      <c r="F10" s="176">
        <v>2020</v>
      </c>
      <c r="G10" s="176">
        <v>2021</v>
      </c>
    </row>
    <row r="11" spans="1:7" x14ac:dyDescent="0.2">
      <c r="A11" s="177" t="s">
        <v>172</v>
      </c>
      <c r="B11" s="178" t="s">
        <v>23</v>
      </c>
      <c r="C11" s="179">
        <f>C12+C16+C22+C28+C37+C40+C43</f>
        <v>1158500</v>
      </c>
      <c r="D11" s="179">
        <f>D12+D16+D22+D28+D40+D43+D37+D34</f>
        <v>0</v>
      </c>
      <c r="E11" s="179">
        <f>E12+E16+E22+E28+E40+E43+E37+E34</f>
        <v>0</v>
      </c>
      <c r="F11" s="179">
        <f>F12+F16+F22+F28+F37+F40+F43</f>
        <v>1234500</v>
      </c>
      <c r="G11" s="179">
        <f>G12+G16+G22+G28+G37+G40+G43</f>
        <v>1384500</v>
      </c>
    </row>
    <row r="12" spans="1:7" x14ac:dyDescent="0.2">
      <c r="A12" s="180" t="s">
        <v>173</v>
      </c>
      <c r="B12" s="181" t="s">
        <v>24</v>
      </c>
      <c r="C12" s="182">
        <f t="shared" ref="C12:G14" si="0">C13</f>
        <v>243000</v>
      </c>
      <c r="D12" s="182">
        <f t="shared" si="0"/>
        <v>0</v>
      </c>
      <c r="E12" s="182">
        <f t="shared" si="0"/>
        <v>0</v>
      </c>
      <c r="F12" s="182">
        <f t="shared" si="0"/>
        <v>253000</v>
      </c>
      <c r="G12" s="182">
        <f t="shared" si="0"/>
        <v>265000</v>
      </c>
    </row>
    <row r="13" spans="1:7" x14ac:dyDescent="0.2">
      <c r="A13" s="180" t="s">
        <v>174</v>
      </c>
      <c r="B13" s="181" t="s">
        <v>25</v>
      </c>
      <c r="C13" s="179">
        <f>C14</f>
        <v>243000</v>
      </c>
      <c r="D13" s="179">
        <f t="shared" si="0"/>
        <v>0</v>
      </c>
      <c r="E13" s="179">
        <f t="shared" si="0"/>
        <v>0</v>
      </c>
      <c r="F13" s="179">
        <f t="shared" si="0"/>
        <v>253000</v>
      </c>
      <c r="G13" s="179">
        <f>G14</f>
        <v>265000</v>
      </c>
    </row>
    <row r="14" spans="1:7" ht="63" x14ac:dyDescent="0.25">
      <c r="A14" s="183" t="s">
        <v>175</v>
      </c>
      <c r="B14" s="181" t="s">
        <v>176</v>
      </c>
      <c r="C14" s="179">
        <f t="shared" si="0"/>
        <v>243000</v>
      </c>
      <c r="D14" s="179">
        <f t="shared" si="0"/>
        <v>0</v>
      </c>
      <c r="E14" s="179">
        <f t="shared" si="0"/>
        <v>0</v>
      </c>
      <c r="F14" s="179">
        <f t="shared" si="0"/>
        <v>253000</v>
      </c>
      <c r="G14" s="179">
        <f t="shared" si="0"/>
        <v>265000</v>
      </c>
    </row>
    <row r="15" spans="1:7" ht="76.5" customHeight="1" x14ac:dyDescent="0.25">
      <c r="A15" s="183" t="s">
        <v>177</v>
      </c>
      <c r="B15" s="184" t="s">
        <v>176</v>
      </c>
      <c r="C15" s="185">
        <v>243000</v>
      </c>
      <c r="D15" s="185"/>
      <c r="E15" s="185"/>
      <c r="F15" s="186">
        <v>253000</v>
      </c>
      <c r="G15" s="186">
        <v>265000</v>
      </c>
    </row>
    <row r="16" spans="1:7" ht="31.5" x14ac:dyDescent="0.2">
      <c r="A16" s="180" t="s">
        <v>178</v>
      </c>
      <c r="B16" s="181" t="s">
        <v>179</v>
      </c>
      <c r="C16" s="182">
        <f>C17</f>
        <v>257000</v>
      </c>
      <c r="D16" s="182">
        <f>D17</f>
        <v>0</v>
      </c>
      <c r="E16" s="182">
        <f>E17</f>
        <v>0</v>
      </c>
      <c r="F16" s="182">
        <f>F17</f>
        <v>323000</v>
      </c>
      <c r="G16" s="182">
        <f>G17</f>
        <v>461000</v>
      </c>
    </row>
    <row r="17" spans="1:7" ht="40.5" customHeight="1" x14ac:dyDescent="0.2">
      <c r="A17" s="187" t="s">
        <v>180</v>
      </c>
      <c r="B17" s="188" t="s">
        <v>26</v>
      </c>
      <c r="C17" s="185">
        <f>C18+C19+C20+C21</f>
        <v>257000</v>
      </c>
      <c r="D17" s="185">
        <f>D18+D19+D20+D21</f>
        <v>0</v>
      </c>
      <c r="E17" s="185">
        <f>E18+E19+E20+E21</f>
        <v>0</v>
      </c>
      <c r="F17" s="185">
        <f>F18+F19+F20+F21</f>
        <v>323000</v>
      </c>
      <c r="G17" s="185">
        <f>G18+G19+G20+G21</f>
        <v>461000</v>
      </c>
    </row>
    <row r="18" spans="1:7" ht="75" customHeight="1" x14ac:dyDescent="0.2">
      <c r="A18" s="187" t="s">
        <v>181</v>
      </c>
      <c r="B18" s="189" t="s">
        <v>27</v>
      </c>
      <c r="C18" s="185">
        <v>95000</v>
      </c>
      <c r="D18" s="185"/>
      <c r="E18" s="185"/>
      <c r="F18" s="186">
        <v>123000</v>
      </c>
      <c r="G18" s="186">
        <v>174000</v>
      </c>
    </row>
    <row r="19" spans="1:7" ht="106.5" customHeight="1" x14ac:dyDescent="0.2">
      <c r="A19" s="187" t="s">
        <v>182</v>
      </c>
      <c r="B19" s="188" t="s">
        <v>28</v>
      </c>
      <c r="C19" s="185">
        <v>1000</v>
      </c>
      <c r="D19" s="185"/>
      <c r="E19" s="185"/>
      <c r="F19" s="186">
        <v>1000</v>
      </c>
      <c r="G19" s="186">
        <v>1000</v>
      </c>
    </row>
    <row r="20" spans="1:7" ht="89.25" customHeight="1" x14ac:dyDescent="0.2">
      <c r="A20" s="187" t="s">
        <v>183</v>
      </c>
      <c r="B20" s="188" t="s">
        <v>29</v>
      </c>
      <c r="C20" s="185">
        <v>194000</v>
      </c>
      <c r="D20" s="185"/>
      <c r="E20" s="185"/>
      <c r="F20" s="186">
        <v>241000</v>
      </c>
      <c r="G20" s="186">
        <v>343000</v>
      </c>
    </row>
    <row r="21" spans="1:7" ht="63" x14ac:dyDescent="0.2">
      <c r="A21" s="190" t="s">
        <v>184</v>
      </c>
      <c r="B21" s="191" t="s">
        <v>30</v>
      </c>
      <c r="C21" s="179">
        <v>-33000</v>
      </c>
      <c r="D21" s="179"/>
      <c r="E21" s="179"/>
      <c r="F21" s="192">
        <v>-42000</v>
      </c>
      <c r="G21" s="192">
        <v>-57000</v>
      </c>
    </row>
    <row r="22" spans="1:7" x14ac:dyDescent="0.2">
      <c r="A22" s="180" t="s">
        <v>185</v>
      </c>
      <c r="B22" s="181" t="s">
        <v>186</v>
      </c>
      <c r="C22" s="179">
        <f>C23+C26</f>
        <v>1500</v>
      </c>
      <c r="D22" s="179">
        <f>D23+D26</f>
        <v>0</v>
      </c>
      <c r="E22" s="179">
        <f>E23+E26</f>
        <v>0</v>
      </c>
      <c r="F22" s="179">
        <f>F23+F26</f>
        <v>1500</v>
      </c>
      <c r="G22" s="179">
        <f>G23+G26</f>
        <v>1500</v>
      </c>
    </row>
    <row r="23" spans="1:7" ht="31.5" x14ac:dyDescent="0.2">
      <c r="A23" s="180" t="s">
        <v>187</v>
      </c>
      <c r="B23" s="181" t="s">
        <v>188</v>
      </c>
      <c r="C23" s="179">
        <f>C24+C25</f>
        <v>1000</v>
      </c>
      <c r="D23" s="179">
        <f>D24+D25</f>
        <v>0</v>
      </c>
      <c r="E23" s="179">
        <f>E24+E25</f>
        <v>0</v>
      </c>
      <c r="F23" s="179">
        <f>F24+F25</f>
        <v>1000</v>
      </c>
      <c r="G23" s="179">
        <f>G24+G25</f>
        <v>1000</v>
      </c>
    </row>
    <row r="24" spans="1:7" ht="31.5" x14ac:dyDescent="0.2">
      <c r="A24" s="180" t="s">
        <v>189</v>
      </c>
      <c r="B24" s="181" t="s">
        <v>190</v>
      </c>
      <c r="C24" s="179">
        <v>1000</v>
      </c>
      <c r="D24" s="179"/>
      <c r="E24" s="179"/>
      <c r="F24" s="192">
        <v>1000</v>
      </c>
      <c r="G24" s="192">
        <v>1000</v>
      </c>
    </row>
    <row r="25" spans="1:7" ht="31.5" x14ac:dyDescent="0.2">
      <c r="A25" s="180" t="s">
        <v>191</v>
      </c>
      <c r="B25" s="181" t="s">
        <v>192</v>
      </c>
      <c r="C25" s="179"/>
      <c r="D25" s="179"/>
      <c r="E25" s="179"/>
      <c r="F25" s="192"/>
      <c r="G25" s="192"/>
    </row>
    <row r="26" spans="1:7" x14ac:dyDescent="0.2">
      <c r="A26" s="180" t="s">
        <v>193</v>
      </c>
      <c r="B26" s="181" t="s">
        <v>194</v>
      </c>
      <c r="C26" s="179">
        <f>C27</f>
        <v>500</v>
      </c>
      <c r="D26" s="179">
        <f>D27</f>
        <v>0</v>
      </c>
      <c r="E26" s="179">
        <f>E27</f>
        <v>0</v>
      </c>
      <c r="F26" s="179">
        <f>F27</f>
        <v>500</v>
      </c>
      <c r="G26" s="179">
        <f>G27</f>
        <v>500</v>
      </c>
    </row>
    <row r="27" spans="1:7" x14ac:dyDescent="0.2">
      <c r="A27" s="180" t="s">
        <v>195</v>
      </c>
      <c r="B27" s="181" t="s">
        <v>194</v>
      </c>
      <c r="C27" s="179">
        <v>500</v>
      </c>
      <c r="D27" s="179"/>
      <c r="E27" s="179"/>
      <c r="F27" s="192">
        <v>500</v>
      </c>
      <c r="G27" s="192">
        <v>500</v>
      </c>
    </row>
    <row r="28" spans="1:7" x14ac:dyDescent="0.2">
      <c r="A28" s="180" t="s">
        <v>196</v>
      </c>
      <c r="B28" s="181" t="s">
        <v>31</v>
      </c>
      <c r="C28" s="179">
        <f>C29+C34</f>
        <v>579000</v>
      </c>
      <c r="D28" s="179">
        <f t="shared" ref="C28:G29" si="1">D29</f>
        <v>0</v>
      </c>
      <c r="E28" s="179">
        <f t="shared" si="1"/>
        <v>0</v>
      </c>
      <c r="F28" s="179">
        <f>F29+F34</f>
        <v>579000</v>
      </c>
      <c r="G28" s="179">
        <f>G29+G34</f>
        <v>579000</v>
      </c>
    </row>
    <row r="29" spans="1:7" x14ac:dyDescent="0.2">
      <c r="A29" s="180" t="s">
        <v>197</v>
      </c>
      <c r="B29" s="181" t="s">
        <v>32</v>
      </c>
      <c r="C29" s="179">
        <f t="shared" si="1"/>
        <v>6000</v>
      </c>
      <c r="D29" s="179">
        <f t="shared" si="1"/>
        <v>0</v>
      </c>
      <c r="E29" s="179">
        <f t="shared" si="1"/>
        <v>0</v>
      </c>
      <c r="F29" s="179">
        <f t="shared" si="1"/>
        <v>6000</v>
      </c>
      <c r="G29" s="179">
        <f t="shared" si="1"/>
        <v>6000</v>
      </c>
    </row>
    <row r="30" spans="1:7" ht="63" x14ac:dyDescent="0.2">
      <c r="A30" s="180" t="s">
        <v>198</v>
      </c>
      <c r="B30" s="181" t="s">
        <v>199</v>
      </c>
      <c r="C30" s="179">
        <v>6000</v>
      </c>
      <c r="D30" s="179"/>
      <c r="E30" s="179"/>
      <c r="F30" s="192">
        <v>6000</v>
      </c>
      <c r="G30" s="192">
        <v>6000</v>
      </c>
    </row>
    <row r="31" spans="1:7" hidden="1" x14ac:dyDescent="0.2">
      <c r="A31" s="180" t="s">
        <v>200</v>
      </c>
      <c r="B31" s="181" t="s">
        <v>201</v>
      </c>
      <c r="C31" s="179">
        <f>C32+C33</f>
        <v>0</v>
      </c>
      <c r="D31" s="179">
        <f>D32+D33</f>
        <v>0</v>
      </c>
      <c r="E31" s="179">
        <f>E32+E33</f>
        <v>0</v>
      </c>
      <c r="F31" s="192"/>
      <c r="G31" s="192"/>
    </row>
    <row r="32" spans="1:7" hidden="1" x14ac:dyDescent="0.2">
      <c r="A32" s="180" t="s">
        <v>202</v>
      </c>
      <c r="B32" s="181" t="s">
        <v>203</v>
      </c>
      <c r="C32" s="179"/>
      <c r="D32" s="179"/>
      <c r="E32" s="179"/>
      <c r="F32" s="192"/>
      <c r="G32" s="192"/>
    </row>
    <row r="33" spans="1:7" hidden="1" x14ac:dyDescent="0.2">
      <c r="A33" s="180" t="s">
        <v>204</v>
      </c>
      <c r="B33" s="181" t="s">
        <v>205</v>
      </c>
      <c r="C33" s="179"/>
      <c r="D33" s="179"/>
      <c r="E33" s="179"/>
      <c r="F33" s="192"/>
      <c r="G33" s="192"/>
    </row>
    <row r="34" spans="1:7" x14ac:dyDescent="0.2">
      <c r="A34" s="193" t="s">
        <v>206</v>
      </c>
      <c r="B34" s="181" t="s">
        <v>33</v>
      </c>
      <c r="C34" s="179">
        <f>C35+C36</f>
        <v>573000</v>
      </c>
      <c r="D34" s="179">
        <f>D35+D36</f>
        <v>0</v>
      </c>
      <c r="E34" s="179">
        <f>E35+E36</f>
        <v>0</v>
      </c>
      <c r="F34" s="179">
        <f>F35+F36</f>
        <v>573000</v>
      </c>
      <c r="G34" s="179">
        <f>G35+G36</f>
        <v>573000</v>
      </c>
    </row>
    <row r="35" spans="1:7" ht="63" x14ac:dyDescent="0.2">
      <c r="A35" s="194" t="s">
        <v>207</v>
      </c>
      <c r="B35" s="184" t="s">
        <v>34</v>
      </c>
      <c r="C35" s="185">
        <v>564000</v>
      </c>
      <c r="D35" s="185"/>
      <c r="E35" s="185"/>
      <c r="F35" s="186">
        <v>564000</v>
      </c>
      <c r="G35" s="186">
        <v>564000</v>
      </c>
    </row>
    <row r="36" spans="1:7" ht="63" x14ac:dyDescent="0.2">
      <c r="A36" s="195" t="s">
        <v>208</v>
      </c>
      <c r="B36" s="184" t="s">
        <v>209</v>
      </c>
      <c r="C36" s="185">
        <v>9000</v>
      </c>
      <c r="D36" s="185"/>
      <c r="E36" s="185"/>
      <c r="F36" s="186">
        <v>9000</v>
      </c>
      <c r="G36" s="186">
        <v>9000</v>
      </c>
    </row>
    <row r="37" spans="1:7" x14ac:dyDescent="0.2">
      <c r="A37" s="180" t="s">
        <v>210</v>
      </c>
      <c r="B37" s="181" t="s">
        <v>211</v>
      </c>
      <c r="C37" s="179">
        <f t="shared" ref="C37:G38" si="2">C38</f>
        <v>0</v>
      </c>
      <c r="D37" s="179">
        <f t="shared" si="2"/>
        <v>0</v>
      </c>
      <c r="E37" s="179">
        <f t="shared" si="2"/>
        <v>0</v>
      </c>
      <c r="F37" s="179">
        <f t="shared" si="2"/>
        <v>0</v>
      </c>
      <c r="G37" s="179">
        <f t="shared" si="2"/>
        <v>0</v>
      </c>
    </row>
    <row r="38" spans="1:7" ht="47.25" x14ac:dyDescent="0.2">
      <c r="A38" s="180" t="s">
        <v>212</v>
      </c>
      <c r="B38" s="181" t="s">
        <v>213</v>
      </c>
      <c r="C38" s="179">
        <f t="shared" si="2"/>
        <v>0</v>
      </c>
      <c r="D38" s="179">
        <f t="shared" si="2"/>
        <v>0</v>
      </c>
      <c r="E38" s="179">
        <f t="shared" si="2"/>
        <v>0</v>
      </c>
      <c r="F38" s="179">
        <f t="shared" si="2"/>
        <v>0</v>
      </c>
      <c r="G38" s="179">
        <f t="shared" si="2"/>
        <v>0</v>
      </c>
    </row>
    <row r="39" spans="1:7" ht="63" x14ac:dyDescent="0.2">
      <c r="A39" s="180" t="s">
        <v>214</v>
      </c>
      <c r="B39" s="181" t="s">
        <v>215</v>
      </c>
      <c r="C39" s="179"/>
      <c r="D39" s="179"/>
      <c r="E39" s="179"/>
      <c r="F39" s="192"/>
      <c r="G39" s="192"/>
    </row>
    <row r="40" spans="1:7" ht="31.5" x14ac:dyDescent="0.2">
      <c r="A40" s="180" t="s">
        <v>216</v>
      </c>
      <c r="B40" s="181" t="s">
        <v>217</v>
      </c>
      <c r="C40" s="179">
        <f>C42</f>
        <v>78000</v>
      </c>
      <c r="D40" s="179">
        <f>D41+D42</f>
        <v>0</v>
      </c>
      <c r="E40" s="179">
        <f>E41+E42</f>
        <v>0</v>
      </c>
      <c r="F40" s="179">
        <f>F41</f>
        <v>78000</v>
      </c>
      <c r="G40" s="179">
        <f>G41</f>
        <v>78000</v>
      </c>
    </row>
    <row r="41" spans="1:7" ht="78.75" x14ac:dyDescent="0.2">
      <c r="A41" s="193" t="s">
        <v>218</v>
      </c>
      <c r="B41" s="181" t="s">
        <v>219</v>
      </c>
      <c r="C41" s="179">
        <f>C42</f>
        <v>78000</v>
      </c>
      <c r="D41" s="179"/>
      <c r="E41" s="179"/>
      <c r="F41" s="192">
        <f>F42</f>
        <v>78000</v>
      </c>
      <c r="G41" s="192">
        <f>G42</f>
        <v>78000</v>
      </c>
    </row>
    <row r="42" spans="1:7" ht="78.75" x14ac:dyDescent="0.2">
      <c r="A42" s="196" t="s">
        <v>220</v>
      </c>
      <c r="B42" s="184" t="s">
        <v>221</v>
      </c>
      <c r="C42" s="185">
        <v>78000</v>
      </c>
      <c r="D42" s="185"/>
      <c r="E42" s="185"/>
      <c r="F42" s="186">
        <v>78000</v>
      </c>
      <c r="G42" s="186">
        <v>78000</v>
      </c>
    </row>
    <row r="43" spans="1:7" ht="31.5" x14ac:dyDescent="0.2">
      <c r="A43" s="180" t="s">
        <v>222</v>
      </c>
      <c r="B43" s="181" t="s">
        <v>223</v>
      </c>
      <c r="C43" s="179">
        <f>C44</f>
        <v>0</v>
      </c>
      <c r="D43" s="179">
        <f>D44</f>
        <v>0</v>
      </c>
      <c r="E43" s="179">
        <f>E44</f>
        <v>0</v>
      </c>
      <c r="F43" s="179">
        <f>F44</f>
        <v>0</v>
      </c>
      <c r="G43" s="179">
        <f>G44</f>
        <v>0</v>
      </c>
    </row>
    <row r="44" spans="1:7" ht="31.5" x14ac:dyDescent="0.2">
      <c r="A44" s="180" t="s">
        <v>224</v>
      </c>
      <c r="B44" s="181" t="s">
        <v>225</v>
      </c>
      <c r="C44" s="179"/>
      <c r="D44" s="179"/>
      <c r="E44" s="179"/>
      <c r="F44" s="192"/>
      <c r="G44" s="192"/>
    </row>
    <row r="45" spans="1:7" x14ac:dyDescent="0.2">
      <c r="A45" s="177" t="s">
        <v>226</v>
      </c>
      <c r="B45" s="178" t="s">
        <v>35</v>
      </c>
      <c r="C45" s="179">
        <f>C46</f>
        <v>3436300</v>
      </c>
      <c r="D45" s="179" t="e">
        <f>D46+D47+D52+#REF!+#REF!</f>
        <v>#REF!</v>
      </c>
      <c r="E45" s="179" t="e">
        <f>E46+E47+E52+#REF!+#REF!</f>
        <v>#REF!</v>
      </c>
      <c r="F45" s="179">
        <f>F46</f>
        <v>2963300</v>
      </c>
      <c r="G45" s="179">
        <f>G46</f>
        <v>2863900</v>
      </c>
    </row>
    <row r="46" spans="1:7" ht="31.5" x14ac:dyDescent="0.2">
      <c r="A46" s="180" t="s">
        <v>227</v>
      </c>
      <c r="B46" s="181" t="s">
        <v>36</v>
      </c>
      <c r="C46" s="179">
        <f>C47+C52+C50</f>
        <v>3436300</v>
      </c>
      <c r="D46" s="179" t="e">
        <f>D47+D52+#REF!+#REF!</f>
        <v>#REF!</v>
      </c>
      <c r="E46" s="179" t="e">
        <f>E47+E52+#REF!+#REF!</f>
        <v>#REF!</v>
      </c>
      <c r="F46" s="179">
        <f>F47+F52+F50</f>
        <v>2963300</v>
      </c>
      <c r="G46" s="179">
        <f>G47+G52+G50</f>
        <v>2863900</v>
      </c>
    </row>
    <row r="47" spans="1:7" x14ac:dyDescent="0.2">
      <c r="A47" s="197" t="s">
        <v>228</v>
      </c>
      <c r="B47" s="178" t="s">
        <v>37</v>
      </c>
      <c r="C47" s="179">
        <f>C48</f>
        <v>2935000</v>
      </c>
      <c r="D47" s="179">
        <f>D48+D50</f>
        <v>0</v>
      </c>
      <c r="E47" s="179">
        <f>E48+E50</f>
        <v>0</v>
      </c>
      <c r="F47" s="179">
        <f>F48</f>
        <v>2862000</v>
      </c>
      <c r="G47" s="179">
        <f>G48</f>
        <v>2762000</v>
      </c>
    </row>
    <row r="48" spans="1:7" x14ac:dyDescent="0.2">
      <c r="A48" s="198" t="s">
        <v>229</v>
      </c>
      <c r="B48" s="199" t="s">
        <v>38</v>
      </c>
      <c r="C48" s="185">
        <f>C49</f>
        <v>2935000</v>
      </c>
      <c r="D48" s="185">
        <f>D49</f>
        <v>0</v>
      </c>
      <c r="E48" s="185">
        <f>E49</f>
        <v>0</v>
      </c>
      <c r="F48" s="185">
        <f>F49</f>
        <v>2862000</v>
      </c>
      <c r="G48" s="185">
        <f>G49</f>
        <v>2762000</v>
      </c>
    </row>
    <row r="49" spans="1:7" ht="31.5" x14ac:dyDescent="0.2">
      <c r="A49" s="198" t="s">
        <v>230</v>
      </c>
      <c r="B49" s="199" t="s">
        <v>39</v>
      </c>
      <c r="C49" s="186">
        <v>2935000</v>
      </c>
      <c r="D49" s="186"/>
      <c r="E49" s="186"/>
      <c r="F49" s="186">
        <v>2862000</v>
      </c>
      <c r="G49" s="186">
        <v>2762000</v>
      </c>
    </row>
    <row r="50" spans="1:7" ht="31.5" x14ac:dyDescent="0.2">
      <c r="A50" s="200" t="s">
        <v>231</v>
      </c>
      <c r="B50" s="184" t="s">
        <v>40</v>
      </c>
      <c r="C50" s="186">
        <f>C51</f>
        <v>411400</v>
      </c>
      <c r="D50" s="186">
        <f>D51</f>
        <v>0</v>
      </c>
      <c r="E50" s="186">
        <f>E51</f>
        <v>0</v>
      </c>
      <c r="F50" s="186">
        <f>F51</f>
        <v>11400</v>
      </c>
      <c r="G50" s="186">
        <f>G51</f>
        <v>12000</v>
      </c>
    </row>
    <row r="51" spans="1:7" ht="31.5" x14ac:dyDescent="0.2">
      <c r="A51" s="187" t="s">
        <v>231</v>
      </c>
      <c r="B51" s="201" t="s">
        <v>232</v>
      </c>
      <c r="C51" s="186">
        <v>411400</v>
      </c>
      <c r="D51" s="186"/>
      <c r="E51" s="186"/>
      <c r="F51" s="186">
        <v>11400</v>
      </c>
      <c r="G51" s="186">
        <v>12000</v>
      </c>
    </row>
    <row r="52" spans="1:7" x14ac:dyDescent="0.2">
      <c r="A52" s="177" t="s">
        <v>233</v>
      </c>
      <c r="B52" s="178" t="s">
        <v>234</v>
      </c>
      <c r="C52" s="179">
        <f>+C53+C55</f>
        <v>89900</v>
      </c>
      <c r="D52" s="179" t="e">
        <f>#REF!+D53+D55</f>
        <v>#REF!</v>
      </c>
      <c r="E52" s="179" t="e">
        <f>#REF!+E53+E55</f>
        <v>#REF!</v>
      </c>
      <c r="F52" s="179">
        <f>+F53+F55</f>
        <v>89900</v>
      </c>
      <c r="G52" s="179">
        <f>+G53+G55</f>
        <v>89900</v>
      </c>
    </row>
    <row r="53" spans="1:7" ht="31.5" x14ac:dyDescent="0.2">
      <c r="A53" s="198" t="s">
        <v>235</v>
      </c>
      <c r="B53" s="184" t="s">
        <v>236</v>
      </c>
      <c r="C53" s="185">
        <f>C54</f>
        <v>89900</v>
      </c>
      <c r="D53" s="185">
        <f>D54</f>
        <v>0</v>
      </c>
      <c r="E53" s="185">
        <f>E54</f>
        <v>0</v>
      </c>
      <c r="F53" s="185">
        <f>F54</f>
        <v>89900</v>
      </c>
      <c r="G53" s="185">
        <f>G54</f>
        <v>89900</v>
      </c>
    </row>
    <row r="54" spans="1:7" ht="47.25" x14ac:dyDescent="0.2">
      <c r="A54" s="198" t="s">
        <v>237</v>
      </c>
      <c r="B54" s="201" t="s">
        <v>41</v>
      </c>
      <c r="C54" s="186">
        <v>89900</v>
      </c>
      <c r="D54" s="186"/>
      <c r="E54" s="185"/>
      <c r="F54" s="186">
        <v>89900</v>
      </c>
      <c r="G54" s="186">
        <v>89900</v>
      </c>
    </row>
    <row r="55" spans="1:7" ht="0.75" customHeight="1" x14ac:dyDescent="0.2">
      <c r="A55" s="202"/>
      <c r="B55" s="181"/>
      <c r="C55" s="179"/>
      <c r="D55" s="179">
        <f>D56</f>
        <v>0</v>
      </c>
      <c r="E55" s="179">
        <f>E56</f>
        <v>0</v>
      </c>
      <c r="F55" s="179"/>
      <c r="G55" s="179"/>
    </row>
    <row r="56" spans="1:7" hidden="1" x14ac:dyDescent="0.2">
      <c r="A56" s="203"/>
      <c r="B56" s="204"/>
      <c r="C56" s="205"/>
      <c r="D56" s="205"/>
      <c r="E56" s="206"/>
      <c r="F56" s="205"/>
      <c r="G56" s="205"/>
    </row>
    <row r="57" spans="1:7" ht="31.5" hidden="1" x14ac:dyDescent="0.2">
      <c r="A57" s="177" t="s">
        <v>238</v>
      </c>
      <c r="B57" s="178" t="s">
        <v>239</v>
      </c>
      <c r="C57" s="179">
        <f>C58+C63</f>
        <v>0</v>
      </c>
      <c r="D57" s="179">
        <f>D58+D63</f>
        <v>0</v>
      </c>
      <c r="E57" s="179">
        <f>E58+E63</f>
        <v>0</v>
      </c>
      <c r="F57" s="192"/>
      <c r="G57" s="192"/>
    </row>
    <row r="58" spans="1:7" hidden="1" x14ac:dyDescent="0.2">
      <c r="A58" s="180" t="s">
        <v>240</v>
      </c>
      <c r="B58" s="181" t="s">
        <v>241</v>
      </c>
      <c r="C58" s="179"/>
      <c r="D58" s="179">
        <f>D59+D61</f>
        <v>0</v>
      </c>
      <c r="E58" s="179">
        <f>E59+E61</f>
        <v>0</v>
      </c>
      <c r="F58" s="192"/>
      <c r="G58" s="192"/>
    </row>
    <row r="59" spans="1:7" hidden="1" x14ac:dyDescent="0.2">
      <c r="A59" s="177" t="s">
        <v>242</v>
      </c>
      <c r="B59" s="178" t="s">
        <v>243</v>
      </c>
      <c r="C59" s="179">
        <f>C60</f>
        <v>0</v>
      </c>
      <c r="D59" s="179">
        <f>D60</f>
        <v>0</v>
      </c>
      <c r="E59" s="179">
        <f>E60</f>
        <v>0</v>
      </c>
      <c r="F59" s="192"/>
      <c r="G59" s="192"/>
    </row>
    <row r="60" spans="1:7" ht="47.25" hidden="1" x14ac:dyDescent="0.2">
      <c r="A60" s="180" t="s">
        <v>244</v>
      </c>
      <c r="B60" s="181" t="s">
        <v>245</v>
      </c>
      <c r="C60" s="179">
        <v>0</v>
      </c>
      <c r="D60" s="179">
        <v>0</v>
      </c>
      <c r="E60" s="179">
        <v>0</v>
      </c>
      <c r="F60" s="192"/>
      <c r="G60" s="192"/>
    </row>
    <row r="61" spans="1:7" hidden="1" x14ac:dyDescent="0.2">
      <c r="A61" s="177" t="s">
        <v>246</v>
      </c>
      <c r="B61" s="178" t="s">
        <v>247</v>
      </c>
      <c r="C61" s="179">
        <f>C62</f>
        <v>0</v>
      </c>
      <c r="D61" s="179">
        <f>D62</f>
        <v>0</v>
      </c>
      <c r="E61" s="179">
        <f>E62</f>
        <v>0</v>
      </c>
      <c r="F61" s="192"/>
      <c r="G61" s="192"/>
    </row>
    <row r="62" spans="1:7" ht="47.25" hidden="1" x14ac:dyDescent="0.2">
      <c r="A62" s="180" t="s">
        <v>248</v>
      </c>
      <c r="B62" s="181" t="s">
        <v>249</v>
      </c>
      <c r="C62" s="179"/>
      <c r="D62" s="179"/>
      <c r="E62" s="179"/>
      <c r="F62" s="192"/>
      <c r="G62" s="192"/>
    </row>
    <row r="63" spans="1:7" ht="31.5" hidden="1" x14ac:dyDescent="0.2">
      <c r="A63" s="180" t="s">
        <v>250</v>
      </c>
      <c r="B63" s="181" t="s">
        <v>251</v>
      </c>
      <c r="C63" s="179">
        <f t="shared" ref="C63:E64" si="3">C64</f>
        <v>0</v>
      </c>
      <c r="D63" s="179">
        <f>D64</f>
        <v>0</v>
      </c>
      <c r="E63" s="179">
        <f t="shared" si="3"/>
        <v>0</v>
      </c>
      <c r="F63" s="192"/>
      <c r="G63" s="192"/>
    </row>
    <row r="64" spans="1:7" hidden="1" x14ac:dyDescent="0.2">
      <c r="A64" s="177" t="s">
        <v>252</v>
      </c>
      <c r="B64" s="178" t="s">
        <v>253</v>
      </c>
      <c r="C64" s="179">
        <f t="shared" si="3"/>
        <v>0</v>
      </c>
      <c r="D64" s="179">
        <f t="shared" si="3"/>
        <v>0</v>
      </c>
      <c r="E64" s="179">
        <f t="shared" si="3"/>
        <v>0</v>
      </c>
      <c r="F64" s="192"/>
      <c r="G64" s="192"/>
    </row>
    <row r="65" spans="1:7" ht="31.5" hidden="1" x14ac:dyDescent="0.2">
      <c r="A65" s="180" t="s">
        <v>254</v>
      </c>
      <c r="B65" s="181" t="s">
        <v>255</v>
      </c>
      <c r="C65" s="179"/>
      <c r="D65" s="179"/>
      <c r="E65" s="179"/>
      <c r="F65" s="192"/>
      <c r="G65" s="192"/>
    </row>
    <row r="66" spans="1:7" hidden="1" x14ac:dyDescent="0.2">
      <c r="A66" s="180"/>
      <c r="B66" s="178" t="s">
        <v>256</v>
      </c>
      <c r="C66" s="179">
        <f>C46</f>
        <v>3436300</v>
      </c>
      <c r="D66" s="179" t="e">
        <f>D46</f>
        <v>#REF!</v>
      </c>
      <c r="E66" s="179" t="e">
        <f>E46</f>
        <v>#REF!</v>
      </c>
      <c r="F66" s="192"/>
      <c r="G66" s="192"/>
    </row>
    <row r="67" spans="1:7" x14ac:dyDescent="0.2">
      <c r="A67" s="180"/>
      <c r="B67" s="178" t="s">
        <v>257</v>
      </c>
      <c r="C67" s="179">
        <f>C11+C45</f>
        <v>4594800</v>
      </c>
      <c r="D67" s="179" t="e">
        <f>D11+D45</f>
        <v>#REF!</v>
      </c>
      <c r="E67" s="179" t="e">
        <f>E11+E45</f>
        <v>#REF!</v>
      </c>
      <c r="F67" s="179">
        <f>F11+F45</f>
        <v>4197800</v>
      </c>
      <c r="G67" s="179">
        <f>G11+G45</f>
        <v>4248400</v>
      </c>
    </row>
    <row r="69" spans="1:7" ht="18.75" x14ac:dyDescent="0.3">
      <c r="B69" s="114"/>
      <c r="C69" s="166"/>
      <c r="D69" s="169"/>
      <c r="E69" s="167"/>
    </row>
    <row r="70" spans="1:7" ht="12.75" x14ac:dyDescent="0.2">
      <c r="C70" s="167"/>
      <c r="D70" s="167"/>
      <c r="E70" s="167"/>
    </row>
    <row r="71" spans="1:7" ht="12.75" x14ac:dyDescent="0.2">
      <c r="C71" s="167"/>
      <c r="D71" s="167"/>
      <c r="E71" s="167"/>
    </row>
    <row r="72" spans="1:7" ht="12.75" x14ac:dyDescent="0.2">
      <c r="C72" s="167"/>
      <c r="D72" s="167"/>
      <c r="E72" s="167"/>
    </row>
    <row r="73" spans="1:7" ht="12.75" x14ac:dyDescent="0.2">
      <c r="A73" s="207"/>
      <c r="B73" s="208"/>
      <c r="C73" s="209"/>
      <c r="D73" s="209"/>
      <c r="E73" s="209"/>
    </row>
    <row r="74" spans="1:7" ht="12.75" x14ac:dyDescent="0.2">
      <c r="A74" s="207"/>
      <c r="B74" s="208"/>
      <c r="C74" s="209"/>
      <c r="D74" s="209"/>
      <c r="E74" s="209"/>
    </row>
    <row r="75" spans="1:7" ht="12.75" x14ac:dyDescent="0.2">
      <c r="C75" s="167"/>
      <c r="D75" s="167"/>
      <c r="E75" s="167"/>
    </row>
    <row r="76" spans="1:7" ht="12.75" customHeight="1" x14ac:dyDescent="0.2">
      <c r="C76" s="167"/>
      <c r="D76" s="167"/>
      <c r="E76" s="167"/>
    </row>
    <row r="77" spans="1:7" ht="12.75" x14ac:dyDescent="0.2">
      <c r="C77" s="167"/>
      <c r="D77" s="167"/>
      <c r="E77" s="167"/>
    </row>
    <row r="78" spans="1:7" ht="12.75" x14ac:dyDescent="0.2">
      <c r="C78" s="167"/>
      <c r="D78" s="167"/>
      <c r="E78" s="167"/>
    </row>
    <row r="79" spans="1:7" ht="12.75" x14ac:dyDescent="0.2">
      <c r="C79" s="167"/>
      <c r="D79" s="167"/>
      <c r="E79" s="167"/>
    </row>
    <row r="80" spans="1:7" ht="12.75" x14ac:dyDescent="0.2">
      <c r="C80" s="167"/>
      <c r="D80" s="167"/>
      <c r="E80" s="167"/>
    </row>
    <row r="81" spans="3:5" ht="12.75" x14ac:dyDescent="0.2">
      <c r="C81" s="167"/>
      <c r="D81" s="167"/>
      <c r="E81" s="167"/>
    </row>
    <row r="82" spans="3:5" ht="12.75" x14ac:dyDescent="0.2">
      <c r="C82" s="167"/>
      <c r="D82" s="167"/>
      <c r="E82" s="167"/>
    </row>
    <row r="83" spans="3:5" ht="12.75" x14ac:dyDescent="0.2">
      <c r="C83" s="167"/>
      <c r="D83" s="167"/>
      <c r="E83" s="167"/>
    </row>
    <row r="84" spans="3:5" ht="12.75" x14ac:dyDescent="0.2">
      <c r="C84" s="167"/>
      <c r="D84" s="167"/>
      <c r="E84" s="167"/>
    </row>
    <row r="85" spans="3:5" ht="12.75" x14ac:dyDescent="0.2">
      <c r="C85" s="167"/>
      <c r="D85" s="167"/>
      <c r="E85" s="167"/>
    </row>
    <row r="86" spans="3:5" ht="12.75" x14ac:dyDescent="0.2">
      <c r="C86" s="167"/>
      <c r="D86" s="167"/>
      <c r="E86" s="167"/>
    </row>
    <row r="87" spans="3:5" ht="12.75" x14ac:dyDescent="0.2">
      <c r="C87" s="167"/>
      <c r="D87" s="167"/>
      <c r="E87" s="167"/>
    </row>
    <row r="88" spans="3:5" ht="12.75" x14ac:dyDescent="0.2">
      <c r="C88" s="167"/>
      <c r="D88" s="167"/>
      <c r="E88" s="167"/>
    </row>
    <row r="89" spans="3:5" ht="12.75" x14ac:dyDescent="0.2">
      <c r="C89" s="167"/>
      <c r="D89" s="167"/>
      <c r="E89" s="167"/>
    </row>
    <row r="90" spans="3:5" ht="12.75" x14ac:dyDescent="0.2">
      <c r="C90" s="167"/>
      <c r="D90" s="167"/>
      <c r="E90" s="167"/>
    </row>
    <row r="91" spans="3:5" ht="12.75" x14ac:dyDescent="0.2">
      <c r="C91" s="167"/>
      <c r="D91" s="167"/>
      <c r="E91" s="167"/>
    </row>
    <row r="92" spans="3:5" ht="12.75" x14ac:dyDescent="0.2">
      <c r="C92" s="167"/>
      <c r="D92" s="167"/>
      <c r="E92" s="167"/>
    </row>
    <row r="93" spans="3:5" ht="12.75" x14ac:dyDescent="0.2">
      <c r="C93" s="167"/>
      <c r="D93" s="167"/>
      <c r="E93" s="167"/>
    </row>
    <row r="94" spans="3:5" ht="12.75" x14ac:dyDescent="0.2">
      <c r="C94" s="167"/>
      <c r="D94" s="167"/>
      <c r="E94" s="167"/>
    </row>
    <row r="95" spans="3:5" ht="12.75" x14ac:dyDescent="0.2">
      <c r="C95" s="167"/>
      <c r="D95" s="167"/>
      <c r="E95" s="167"/>
    </row>
    <row r="96" spans="3:5" ht="12.75" x14ac:dyDescent="0.2">
      <c r="C96" s="167"/>
      <c r="D96" s="167"/>
      <c r="E96" s="167"/>
    </row>
    <row r="97" spans="1:5" ht="12.75" x14ac:dyDescent="0.2">
      <c r="C97" s="167"/>
      <c r="D97" s="167"/>
      <c r="E97" s="167"/>
    </row>
    <row r="98" spans="1:5" ht="12.75" x14ac:dyDescent="0.2">
      <c r="C98" s="167"/>
      <c r="D98" s="167"/>
      <c r="E98" s="167"/>
    </row>
    <row r="99" spans="1:5" ht="12.75" x14ac:dyDescent="0.2">
      <c r="C99" s="167"/>
      <c r="D99" s="167"/>
      <c r="E99" s="167"/>
    </row>
    <row r="100" spans="1:5" ht="12.75" x14ac:dyDescent="0.2">
      <c r="C100" s="167"/>
      <c r="D100" s="167"/>
      <c r="E100" s="167"/>
    </row>
    <row r="101" spans="1:5" ht="12.75" x14ac:dyDescent="0.2">
      <c r="C101" s="167"/>
      <c r="D101" s="167"/>
      <c r="E101" s="167"/>
    </row>
    <row r="102" spans="1:5" ht="12.75" x14ac:dyDescent="0.2">
      <c r="C102" s="167"/>
      <c r="D102" s="167"/>
      <c r="E102" s="167"/>
    </row>
    <row r="106" spans="1:5" ht="18.75" x14ac:dyDescent="0.3">
      <c r="A106" s="250"/>
      <c r="B106" s="250"/>
      <c r="C106" s="250"/>
      <c r="D106" s="250"/>
      <c r="E106" s="250"/>
    </row>
  </sheetData>
  <mergeCells count="7">
    <mergeCell ref="A8:E8"/>
    <mergeCell ref="A106:E106"/>
    <mergeCell ref="B2:G2"/>
    <mergeCell ref="B3:G3"/>
    <mergeCell ref="B4:G4"/>
    <mergeCell ref="B5:G5"/>
    <mergeCell ref="A7:G7"/>
  </mergeCells>
  <pageMargins left="0.78740157480314965" right="0.78740157480314965" top="0.78740157480314965" bottom="0.78740157480314965" header="0" footer="0"/>
  <pageSetup paperSize="9" scale="57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75" workbookViewId="0">
      <selection activeCell="B4" sqref="B4:G4"/>
    </sheetView>
  </sheetViews>
  <sheetFormatPr defaultRowHeight="12.75" x14ac:dyDescent="0.2"/>
  <cols>
    <col min="1" max="1" width="11.140625" style="113" customWidth="1"/>
    <col min="2" max="2" width="76.7109375" style="113" customWidth="1"/>
    <col min="3" max="3" width="19.42578125" style="113" customWidth="1"/>
    <col min="4" max="4" width="16" style="113" hidden="1" customWidth="1"/>
    <col min="5" max="5" width="15.85546875" style="113" hidden="1" customWidth="1"/>
    <col min="6" max="6" width="13.140625" style="113" customWidth="1"/>
    <col min="7" max="7" width="13.5703125" style="113" customWidth="1"/>
    <col min="8" max="16384" width="9.140625" style="113"/>
  </cols>
  <sheetData>
    <row r="1" spans="1:7" ht="18.75" x14ac:dyDescent="0.3">
      <c r="B1" s="234" t="s">
        <v>325</v>
      </c>
      <c r="C1" s="235"/>
      <c r="D1" s="235"/>
      <c r="E1" s="235"/>
      <c r="F1" s="235"/>
      <c r="G1" s="235"/>
    </row>
    <row r="2" spans="1:7" ht="18.75" x14ac:dyDescent="0.3">
      <c r="B2" s="234" t="s">
        <v>331</v>
      </c>
      <c r="C2" s="235"/>
      <c r="D2" s="235"/>
      <c r="E2" s="235"/>
      <c r="F2" s="235"/>
      <c r="G2" s="235"/>
    </row>
    <row r="3" spans="1:7" ht="18.75" x14ac:dyDescent="0.3">
      <c r="B3" s="234" t="s">
        <v>337</v>
      </c>
      <c r="C3" s="235"/>
      <c r="D3" s="235"/>
      <c r="E3" s="235"/>
      <c r="F3" s="235"/>
      <c r="G3" s="235"/>
    </row>
    <row r="4" spans="1:7" ht="18.75" x14ac:dyDescent="0.3">
      <c r="A4" s="115"/>
      <c r="B4" s="234" t="s">
        <v>336</v>
      </c>
      <c r="C4" s="235"/>
      <c r="D4" s="235"/>
      <c r="E4" s="235"/>
      <c r="F4" s="235"/>
      <c r="G4" s="235"/>
    </row>
    <row r="5" spans="1:7" ht="15.75" x14ac:dyDescent="0.25">
      <c r="C5" s="116"/>
      <c r="D5" s="117"/>
      <c r="E5" s="117"/>
    </row>
    <row r="6" spans="1:7" ht="15.75" x14ac:dyDescent="0.25">
      <c r="C6" s="116"/>
      <c r="D6" s="116"/>
      <c r="E6" s="116"/>
    </row>
    <row r="7" spans="1:7" ht="21" customHeight="1" x14ac:dyDescent="0.3">
      <c r="A7" s="236" t="s">
        <v>131</v>
      </c>
      <c r="B7" s="237"/>
      <c r="C7" s="237"/>
      <c r="D7" s="237"/>
      <c r="E7" s="237"/>
      <c r="F7" s="238"/>
      <c r="G7" s="238"/>
    </row>
    <row r="8" spans="1:7" ht="22.5" customHeight="1" x14ac:dyDescent="0.25">
      <c r="A8" s="252" t="s">
        <v>132</v>
      </c>
      <c r="B8" s="252"/>
      <c r="C8" s="252"/>
      <c r="D8" s="252"/>
      <c r="E8" s="252"/>
      <c r="F8" s="238"/>
      <c r="G8" s="238"/>
    </row>
    <row r="9" spans="1:7" ht="18.75" x14ac:dyDescent="0.2">
      <c r="A9" s="117"/>
      <c r="B9" s="117"/>
      <c r="C9" s="118"/>
      <c r="D9" s="118"/>
      <c r="E9" s="119" t="s">
        <v>1</v>
      </c>
    </row>
    <row r="10" spans="1:7" ht="15.75" x14ac:dyDescent="0.2">
      <c r="A10" s="117"/>
      <c r="B10" s="117"/>
      <c r="C10" s="118"/>
      <c r="D10" s="118"/>
      <c r="E10" s="118"/>
    </row>
    <row r="11" spans="1:7" ht="18.75" x14ac:dyDescent="0.3">
      <c r="A11" s="120" t="s">
        <v>42</v>
      </c>
      <c r="B11" s="121" t="s">
        <v>43</v>
      </c>
      <c r="C11" s="122">
        <v>2019</v>
      </c>
      <c r="D11" s="122" t="s">
        <v>133</v>
      </c>
      <c r="E11" s="122" t="s">
        <v>134</v>
      </c>
      <c r="F11" s="123">
        <v>2020</v>
      </c>
      <c r="G11" s="123">
        <v>2021</v>
      </c>
    </row>
    <row r="12" spans="1:7" ht="18.75" x14ac:dyDescent="0.3">
      <c r="A12" s="124" t="s">
        <v>135</v>
      </c>
      <c r="B12" s="125" t="s">
        <v>44</v>
      </c>
      <c r="C12" s="126">
        <f>C13+C14+C18</f>
        <v>2266200</v>
      </c>
      <c r="D12" s="126" t="e">
        <f>D13+#REF!+D14</f>
        <v>#REF!</v>
      </c>
      <c r="E12" s="126" t="e">
        <f>E13+#REF!+E14</f>
        <v>#REF!</v>
      </c>
      <c r="F12" s="126">
        <f>F13+F14+F18</f>
        <v>2058544</v>
      </c>
      <c r="G12" s="126">
        <f>G13+G14+G18</f>
        <v>2066544</v>
      </c>
    </row>
    <row r="13" spans="1:7" ht="37.5" x14ac:dyDescent="0.3">
      <c r="A13" s="127" t="s">
        <v>136</v>
      </c>
      <c r="B13" s="128" t="s">
        <v>137</v>
      </c>
      <c r="C13" s="129">
        <v>592410</v>
      </c>
      <c r="D13" s="130"/>
      <c r="E13" s="130"/>
      <c r="F13" s="130">
        <v>592410</v>
      </c>
      <c r="G13" s="130">
        <v>592410</v>
      </c>
    </row>
    <row r="14" spans="1:7" ht="56.25" x14ac:dyDescent="0.3">
      <c r="A14" s="127" t="s">
        <v>138</v>
      </c>
      <c r="B14" s="128" t="s">
        <v>139</v>
      </c>
      <c r="C14" s="131">
        <v>1657871</v>
      </c>
      <c r="D14" s="132"/>
      <c r="E14" s="132"/>
      <c r="F14" s="132">
        <v>1450215</v>
      </c>
      <c r="G14" s="132">
        <v>1458215</v>
      </c>
    </row>
    <row r="15" spans="1:7" ht="18.75" hidden="1" x14ac:dyDescent="0.3">
      <c r="A15" s="127" t="s">
        <v>140</v>
      </c>
      <c r="B15" s="133" t="s">
        <v>141</v>
      </c>
      <c r="C15" s="131"/>
      <c r="D15" s="132"/>
      <c r="E15" s="132"/>
      <c r="F15" s="132"/>
      <c r="G15" s="132"/>
    </row>
    <row r="16" spans="1:7" ht="18.75" hidden="1" x14ac:dyDescent="0.3">
      <c r="A16" s="124" t="s">
        <v>142</v>
      </c>
      <c r="B16" s="125" t="s">
        <v>47</v>
      </c>
      <c r="C16" s="134"/>
      <c r="D16" s="135"/>
      <c r="E16" s="135"/>
      <c r="F16" s="132"/>
      <c r="G16" s="132"/>
    </row>
    <row r="17" spans="1:7" ht="18.75" hidden="1" x14ac:dyDescent="0.3">
      <c r="A17" s="127" t="s">
        <v>143</v>
      </c>
      <c r="B17" s="133" t="s">
        <v>48</v>
      </c>
      <c r="C17" s="131"/>
      <c r="D17" s="132"/>
      <c r="E17" s="132"/>
      <c r="F17" s="132"/>
      <c r="G17" s="132"/>
    </row>
    <row r="18" spans="1:7" ht="63.75" customHeight="1" x14ac:dyDescent="0.3">
      <c r="A18" s="127" t="s">
        <v>144</v>
      </c>
      <c r="B18" s="133" t="s">
        <v>72</v>
      </c>
      <c r="C18" s="131">
        <v>15919</v>
      </c>
      <c r="D18" s="132"/>
      <c r="E18" s="132"/>
      <c r="F18" s="132">
        <v>15919</v>
      </c>
      <c r="G18" s="132">
        <v>15919</v>
      </c>
    </row>
    <row r="19" spans="1:7" s="138" customFormat="1" ht="18.75" x14ac:dyDescent="0.3">
      <c r="A19" s="136" t="s">
        <v>142</v>
      </c>
      <c r="B19" s="137" t="s">
        <v>47</v>
      </c>
      <c r="C19" s="134">
        <f>C20</f>
        <v>89900</v>
      </c>
      <c r="D19" s="135">
        <f>D20</f>
        <v>0</v>
      </c>
      <c r="E19" s="135">
        <f>E20</f>
        <v>0</v>
      </c>
      <c r="F19" s="135">
        <f>F20</f>
        <v>89900</v>
      </c>
      <c r="G19" s="135">
        <f>G20</f>
        <v>89900</v>
      </c>
    </row>
    <row r="20" spans="1:7" s="140" customFormat="1" ht="18.75" x14ac:dyDescent="0.3">
      <c r="A20" s="127" t="s">
        <v>143</v>
      </c>
      <c r="B20" s="139" t="s">
        <v>48</v>
      </c>
      <c r="C20" s="131">
        <v>89900</v>
      </c>
      <c r="D20" s="132"/>
      <c r="E20" s="132"/>
      <c r="F20" s="132">
        <v>89900</v>
      </c>
      <c r="G20" s="132">
        <v>89900</v>
      </c>
    </row>
    <row r="21" spans="1:7" ht="37.5" x14ac:dyDescent="0.3">
      <c r="A21" s="124" t="s">
        <v>145</v>
      </c>
      <c r="B21" s="141" t="s">
        <v>146</v>
      </c>
      <c r="C21" s="134">
        <f>C22</f>
        <v>27000</v>
      </c>
      <c r="D21" s="135" t="e">
        <f>#REF!+D22</f>
        <v>#REF!</v>
      </c>
      <c r="E21" s="135" t="e">
        <f>#REF!+E22</f>
        <v>#REF!</v>
      </c>
      <c r="F21" s="135">
        <f>F22</f>
        <v>27000</v>
      </c>
      <c r="G21" s="135">
        <f>G22</f>
        <v>27000</v>
      </c>
    </row>
    <row r="22" spans="1:7" ht="18.75" x14ac:dyDescent="0.3">
      <c r="A22" s="127" t="s">
        <v>147</v>
      </c>
      <c r="B22" s="133" t="s">
        <v>50</v>
      </c>
      <c r="C22" s="131">
        <v>27000</v>
      </c>
      <c r="D22" s="132"/>
      <c r="E22" s="132"/>
      <c r="F22" s="132">
        <v>27000</v>
      </c>
      <c r="G22" s="132">
        <v>27000</v>
      </c>
    </row>
    <row r="23" spans="1:7" ht="18.75" x14ac:dyDescent="0.3">
      <c r="A23" s="124" t="s">
        <v>148</v>
      </c>
      <c r="B23" s="125" t="s">
        <v>51</v>
      </c>
      <c r="C23" s="134">
        <f>C24</f>
        <v>257000</v>
      </c>
      <c r="D23" s="135" t="e">
        <f>D24+#REF!</f>
        <v>#REF!</v>
      </c>
      <c r="E23" s="135" t="e">
        <f>E24+#REF!</f>
        <v>#REF!</v>
      </c>
      <c r="F23" s="135">
        <f>F24</f>
        <v>323000</v>
      </c>
      <c r="G23" s="135">
        <f>G24</f>
        <v>461000</v>
      </c>
    </row>
    <row r="24" spans="1:7" s="144" customFormat="1" ht="18.75" x14ac:dyDescent="0.3">
      <c r="A24" s="142" t="s">
        <v>149</v>
      </c>
      <c r="B24" s="143" t="s">
        <v>52</v>
      </c>
      <c r="C24" s="131">
        <v>257000</v>
      </c>
      <c r="D24" s="132"/>
      <c r="E24" s="132"/>
      <c r="F24" s="132">
        <v>323000</v>
      </c>
      <c r="G24" s="132">
        <v>461000</v>
      </c>
    </row>
    <row r="25" spans="1:7" ht="18.75" x14ac:dyDescent="0.3">
      <c r="A25" s="124" t="s">
        <v>150</v>
      </c>
      <c r="B25" s="125" t="s">
        <v>53</v>
      </c>
      <c r="C25" s="134">
        <f>C28</f>
        <v>650000</v>
      </c>
      <c r="D25" s="135">
        <f>D28+D27+D26</f>
        <v>0</v>
      </c>
      <c r="E25" s="135">
        <f>E28+E27+E26</f>
        <v>0</v>
      </c>
      <c r="F25" s="135">
        <f>F28</f>
        <v>450000</v>
      </c>
      <c r="G25" s="135">
        <f>G28</f>
        <v>450000</v>
      </c>
    </row>
    <row r="26" spans="1:7" ht="18.75" x14ac:dyDescent="0.3">
      <c r="A26" s="145" t="s">
        <v>151</v>
      </c>
      <c r="B26" s="146" t="s">
        <v>152</v>
      </c>
      <c r="C26" s="134">
        <v>0</v>
      </c>
      <c r="D26" s="135"/>
      <c r="E26" s="135"/>
      <c r="F26" s="135">
        <v>0</v>
      </c>
      <c r="G26" s="135">
        <v>0</v>
      </c>
    </row>
    <row r="27" spans="1:7" ht="18.75" x14ac:dyDescent="0.3">
      <c r="A27" s="145" t="s">
        <v>153</v>
      </c>
      <c r="B27" s="146" t="s">
        <v>154</v>
      </c>
      <c r="C27" s="131">
        <v>0</v>
      </c>
      <c r="D27" s="135"/>
      <c r="E27" s="135"/>
      <c r="F27" s="132">
        <v>0</v>
      </c>
      <c r="G27" s="132">
        <v>0</v>
      </c>
    </row>
    <row r="28" spans="1:7" ht="18.75" x14ac:dyDescent="0.3">
      <c r="A28" s="145" t="s">
        <v>155</v>
      </c>
      <c r="B28" s="146" t="s">
        <v>54</v>
      </c>
      <c r="C28" s="131">
        <v>650000</v>
      </c>
      <c r="D28" s="132"/>
      <c r="E28" s="132"/>
      <c r="F28" s="132">
        <v>450000</v>
      </c>
      <c r="G28" s="132">
        <v>450000</v>
      </c>
    </row>
    <row r="29" spans="1:7" ht="18.75" x14ac:dyDescent="0.3">
      <c r="A29" s="147" t="s">
        <v>156</v>
      </c>
      <c r="B29" s="148" t="s">
        <v>157</v>
      </c>
      <c r="C29" s="134">
        <v>0</v>
      </c>
      <c r="D29" s="135">
        <f>D30</f>
        <v>0</v>
      </c>
      <c r="E29" s="135">
        <f>E30</f>
        <v>0</v>
      </c>
      <c r="F29" s="132">
        <v>0</v>
      </c>
      <c r="G29" s="132">
        <v>0</v>
      </c>
    </row>
    <row r="30" spans="1:7" ht="37.5" x14ac:dyDescent="0.3">
      <c r="A30" s="149" t="s">
        <v>158</v>
      </c>
      <c r="B30" s="150" t="s">
        <v>159</v>
      </c>
      <c r="C30" s="131">
        <v>0</v>
      </c>
      <c r="D30" s="132"/>
      <c r="E30" s="132"/>
      <c r="F30" s="132">
        <v>0</v>
      </c>
      <c r="G30" s="132">
        <v>0</v>
      </c>
    </row>
    <row r="31" spans="1:7" ht="18.75" x14ac:dyDescent="0.3">
      <c r="A31" s="147" t="s">
        <v>160</v>
      </c>
      <c r="B31" s="148" t="s">
        <v>161</v>
      </c>
      <c r="C31" s="134">
        <f>C32</f>
        <v>1304700</v>
      </c>
      <c r="D31" s="135">
        <f>D32</f>
        <v>0</v>
      </c>
      <c r="E31" s="135">
        <f>E32</f>
        <v>0</v>
      </c>
      <c r="F31" s="135">
        <f>F32</f>
        <v>1249356</v>
      </c>
      <c r="G31" s="135">
        <f>G32</f>
        <v>1153956</v>
      </c>
    </row>
    <row r="32" spans="1:7" ht="18.75" x14ac:dyDescent="0.3">
      <c r="A32" s="127" t="s">
        <v>162</v>
      </c>
      <c r="B32" s="133" t="s">
        <v>55</v>
      </c>
      <c r="C32" s="131">
        <v>1304700</v>
      </c>
      <c r="D32" s="132"/>
      <c r="E32" s="132"/>
      <c r="F32" s="130">
        <v>1249356</v>
      </c>
      <c r="G32" s="130">
        <v>1153956</v>
      </c>
    </row>
    <row r="33" spans="1:7" ht="18.75" x14ac:dyDescent="0.3">
      <c r="A33" s="151"/>
      <c r="B33" s="137" t="s">
        <v>56</v>
      </c>
      <c r="C33" s="134">
        <f>C12+C19+C21+C23+C25+C31</f>
        <v>4594800</v>
      </c>
      <c r="D33" s="135" t="e">
        <f>D12+D19+D21+D23+D25+D29+D31+#REF!+#REF!</f>
        <v>#REF!</v>
      </c>
      <c r="E33" s="135" t="e">
        <f>E12+E19+E21+E23+E25+E29+E31+#REF!+#REF!</f>
        <v>#REF!</v>
      </c>
      <c r="F33" s="135">
        <f>F12+F19+F21+F23+F25+F29+F31</f>
        <v>4197800</v>
      </c>
      <c r="G33" s="135">
        <f>G12+G19+G21+G23+G25+G29+G31</f>
        <v>4248400</v>
      </c>
    </row>
  </sheetData>
  <mergeCells count="6">
    <mergeCell ref="A8:G8"/>
    <mergeCell ref="B2:G2"/>
    <mergeCell ref="B3:G3"/>
    <mergeCell ref="B4:G4"/>
    <mergeCell ref="B1:G1"/>
    <mergeCell ref="A7:G7"/>
  </mergeCells>
  <pageMargins left="0.59055118110236227" right="0" top="0.59055118110236227" bottom="0.19685039370078741" header="0" footer="0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72"/>
  <sheetViews>
    <sheetView zoomScale="90" zoomScaleNormal="90" zoomScaleSheetLayoutView="80" workbookViewId="0">
      <selection activeCell="B6" sqref="B6:J6"/>
    </sheetView>
  </sheetViews>
  <sheetFormatPr defaultRowHeight="12.75" x14ac:dyDescent="0.2"/>
  <cols>
    <col min="1" max="1" width="3.7109375" style="22" customWidth="1"/>
    <col min="2" max="2" width="3" style="22" customWidth="1"/>
    <col min="3" max="3" width="41.42578125" style="22" customWidth="1"/>
    <col min="4" max="4" width="8.28515625" style="22" customWidth="1"/>
    <col min="5" max="5" width="6.85546875" style="22" customWidth="1"/>
    <col min="6" max="6" width="13.42578125" style="22" customWidth="1"/>
    <col min="7" max="7" width="5.5703125" style="22" customWidth="1"/>
    <col min="8" max="8" width="13.5703125" style="22" customWidth="1"/>
    <col min="9" max="9" width="15.5703125" style="22" customWidth="1"/>
    <col min="10" max="10" width="12.5703125" style="22" customWidth="1"/>
    <col min="11" max="16384" width="9.140625" style="22"/>
  </cols>
  <sheetData>
    <row r="3" spans="2:10" x14ac:dyDescent="0.2">
      <c r="B3" s="254" t="s">
        <v>57</v>
      </c>
      <c r="C3" s="254"/>
      <c r="D3" s="254"/>
      <c r="E3" s="254"/>
      <c r="F3" s="254"/>
      <c r="G3" s="254"/>
      <c r="H3" s="254"/>
      <c r="I3" s="254"/>
      <c r="J3" s="254"/>
    </row>
    <row r="4" spans="2:10" x14ac:dyDescent="0.2">
      <c r="B4" s="254" t="s">
        <v>58</v>
      </c>
      <c r="C4" s="254"/>
      <c r="D4" s="254"/>
      <c r="E4" s="254"/>
      <c r="F4" s="254"/>
      <c r="G4" s="254"/>
      <c r="H4" s="254"/>
      <c r="I4" s="254"/>
      <c r="J4" s="254"/>
    </row>
    <row r="5" spans="2:10" x14ac:dyDescent="0.2">
      <c r="B5" s="254" t="s">
        <v>59</v>
      </c>
      <c r="C5" s="254"/>
      <c r="D5" s="254"/>
      <c r="E5" s="254"/>
      <c r="F5" s="254"/>
      <c r="G5" s="254"/>
      <c r="H5" s="254"/>
      <c r="I5" s="254"/>
      <c r="J5" s="254"/>
    </row>
    <row r="6" spans="2:10" x14ac:dyDescent="0.2">
      <c r="B6" s="254" t="s">
        <v>336</v>
      </c>
      <c r="C6" s="254"/>
      <c r="D6" s="254"/>
      <c r="E6" s="254"/>
      <c r="F6" s="254"/>
      <c r="G6" s="254"/>
      <c r="H6" s="254"/>
      <c r="I6" s="254"/>
      <c r="J6" s="254"/>
    </row>
    <row r="7" spans="2:10" x14ac:dyDescent="0.2">
      <c r="B7" s="255"/>
      <c r="C7" s="255"/>
      <c r="D7" s="255"/>
      <c r="E7" s="255"/>
      <c r="F7" s="255"/>
      <c r="G7" s="255"/>
      <c r="H7" s="255"/>
      <c r="I7" s="255"/>
      <c r="J7" s="255"/>
    </row>
    <row r="8" spans="2:10" ht="42" customHeight="1" x14ac:dyDescent="0.2">
      <c r="B8" s="227"/>
      <c r="C8" s="253" t="s">
        <v>258</v>
      </c>
      <c r="D8" s="253"/>
      <c r="E8" s="253"/>
      <c r="F8" s="253"/>
      <c r="G8" s="253"/>
      <c r="H8" s="253"/>
      <c r="I8" s="253"/>
      <c r="J8" s="253"/>
    </row>
    <row r="9" spans="2:10" ht="26.25" customHeight="1" thickBot="1" x14ac:dyDescent="0.25">
      <c r="B9" s="227"/>
      <c r="C9" s="227"/>
      <c r="D9" s="227"/>
      <c r="E9" s="227"/>
      <c r="F9" s="227"/>
      <c r="G9" s="227"/>
      <c r="H9" s="227"/>
      <c r="I9" s="227"/>
      <c r="J9" s="227"/>
    </row>
    <row r="10" spans="2:10" ht="26.25" thickBot="1" x14ac:dyDescent="0.25">
      <c r="B10" s="23"/>
      <c r="C10" s="7" t="s">
        <v>60</v>
      </c>
      <c r="D10" s="6" t="s">
        <v>61</v>
      </c>
      <c r="E10" s="6" t="s">
        <v>62</v>
      </c>
      <c r="F10" s="8" t="s">
        <v>63</v>
      </c>
      <c r="G10" s="8" t="s">
        <v>64</v>
      </c>
      <c r="H10" s="6">
        <v>2018</v>
      </c>
      <c r="I10" s="6">
        <v>2019</v>
      </c>
      <c r="J10" s="6">
        <v>2020</v>
      </c>
    </row>
    <row r="11" spans="2:10" ht="28.5" customHeight="1" thickBot="1" x14ac:dyDescent="0.25">
      <c r="B11" s="23"/>
      <c r="C11" s="9" t="s">
        <v>65</v>
      </c>
      <c r="D11" s="73">
        <v>1</v>
      </c>
      <c r="E11" s="73">
        <v>0</v>
      </c>
      <c r="F11" s="86">
        <v>0</v>
      </c>
      <c r="G11" s="96">
        <v>0</v>
      </c>
      <c r="H11" s="103">
        <f>H12+H17+H27</f>
        <v>2266200</v>
      </c>
      <c r="I11" s="103">
        <f>I12+I17+I29</f>
        <v>2058544</v>
      </c>
      <c r="J11" s="103">
        <f>J12+J17+J27</f>
        <v>2066544</v>
      </c>
    </row>
    <row r="12" spans="2:10" ht="37.5" customHeight="1" thickBot="1" x14ac:dyDescent="0.25">
      <c r="B12" s="11"/>
      <c r="C12" s="12" t="s">
        <v>45</v>
      </c>
      <c r="D12" s="74">
        <v>1</v>
      </c>
      <c r="E12" s="75">
        <v>2</v>
      </c>
      <c r="F12" s="87">
        <v>0</v>
      </c>
      <c r="G12" s="97">
        <v>0</v>
      </c>
      <c r="H12" s="103">
        <f t="shared" ref="H12:J15" si="0">H13</f>
        <v>592410</v>
      </c>
      <c r="I12" s="103">
        <f t="shared" si="0"/>
        <v>592410</v>
      </c>
      <c r="J12" s="103">
        <f t="shared" si="0"/>
        <v>592410</v>
      </c>
    </row>
    <row r="13" spans="2:10" ht="66.75" customHeight="1" thickBot="1" x14ac:dyDescent="0.25">
      <c r="B13" s="11"/>
      <c r="C13" s="13" t="s">
        <v>66</v>
      </c>
      <c r="D13" s="76">
        <v>1</v>
      </c>
      <c r="E13" s="77">
        <v>2</v>
      </c>
      <c r="F13" s="88">
        <v>69000000000</v>
      </c>
      <c r="G13" s="98">
        <v>0</v>
      </c>
      <c r="H13" s="104">
        <f t="shared" si="0"/>
        <v>592410</v>
      </c>
      <c r="I13" s="104">
        <f t="shared" si="0"/>
        <v>592410</v>
      </c>
      <c r="J13" s="104">
        <f t="shared" si="0"/>
        <v>592410</v>
      </c>
    </row>
    <row r="14" spans="2:10" ht="57" customHeight="1" thickBot="1" x14ac:dyDescent="0.25">
      <c r="B14" s="11"/>
      <c r="C14" s="13" t="s">
        <v>67</v>
      </c>
      <c r="D14" s="78">
        <v>1</v>
      </c>
      <c r="E14" s="78">
        <v>2</v>
      </c>
      <c r="F14" s="89">
        <v>6910000000</v>
      </c>
      <c r="G14" s="99">
        <v>0</v>
      </c>
      <c r="H14" s="104">
        <f t="shared" si="0"/>
        <v>592410</v>
      </c>
      <c r="I14" s="104">
        <f t="shared" si="0"/>
        <v>592410</v>
      </c>
      <c r="J14" s="104">
        <f t="shared" si="0"/>
        <v>592410</v>
      </c>
    </row>
    <row r="15" spans="2:10" ht="18.75" customHeight="1" thickBot="1" x14ac:dyDescent="0.25">
      <c r="B15" s="11"/>
      <c r="C15" s="13" t="s">
        <v>68</v>
      </c>
      <c r="D15" s="78">
        <v>1</v>
      </c>
      <c r="E15" s="78">
        <v>2</v>
      </c>
      <c r="F15" s="89">
        <v>6910010010</v>
      </c>
      <c r="G15" s="99">
        <v>0</v>
      </c>
      <c r="H15" s="104">
        <f t="shared" si="0"/>
        <v>592410</v>
      </c>
      <c r="I15" s="104">
        <f t="shared" si="0"/>
        <v>592410</v>
      </c>
      <c r="J15" s="104">
        <f t="shared" si="0"/>
        <v>592410</v>
      </c>
    </row>
    <row r="16" spans="2:10" ht="30.75" customHeight="1" thickBot="1" x14ac:dyDescent="0.25">
      <c r="B16" s="11"/>
      <c r="C16" s="13" t="s">
        <v>69</v>
      </c>
      <c r="D16" s="78">
        <v>1</v>
      </c>
      <c r="E16" s="78">
        <v>2</v>
      </c>
      <c r="F16" s="89">
        <v>6910010010</v>
      </c>
      <c r="G16" s="99">
        <v>120</v>
      </c>
      <c r="H16" s="104">
        <v>592410</v>
      </c>
      <c r="I16" s="104">
        <v>592410</v>
      </c>
      <c r="J16" s="104">
        <v>592410</v>
      </c>
    </row>
    <row r="17" spans="2:10" ht="63.75" customHeight="1" thickBot="1" x14ac:dyDescent="0.25">
      <c r="B17" s="11"/>
      <c r="C17" s="12" t="s">
        <v>46</v>
      </c>
      <c r="D17" s="74">
        <v>1</v>
      </c>
      <c r="E17" s="75">
        <v>4</v>
      </c>
      <c r="F17" s="87">
        <v>0</v>
      </c>
      <c r="G17" s="97">
        <v>0</v>
      </c>
      <c r="H17" s="103">
        <f t="shared" ref="H17:J18" si="1">H18</f>
        <v>1657871</v>
      </c>
      <c r="I17" s="103">
        <f t="shared" si="1"/>
        <v>1450215</v>
      </c>
      <c r="J17" s="103">
        <f t="shared" si="1"/>
        <v>1458215</v>
      </c>
    </row>
    <row r="18" spans="2:10" ht="69" customHeight="1" thickBot="1" x14ac:dyDescent="0.25">
      <c r="B18" s="11"/>
      <c r="C18" s="13" t="s">
        <v>70</v>
      </c>
      <c r="D18" s="76">
        <v>1</v>
      </c>
      <c r="E18" s="77">
        <v>4</v>
      </c>
      <c r="F18" s="88">
        <v>69000000000</v>
      </c>
      <c r="G18" s="98">
        <v>0</v>
      </c>
      <c r="H18" s="104">
        <f t="shared" si="1"/>
        <v>1657871</v>
      </c>
      <c r="I18" s="104">
        <f t="shared" si="1"/>
        <v>1450215</v>
      </c>
      <c r="J18" s="104">
        <f t="shared" si="1"/>
        <v>1458215</v>
      </c>
    </row>
    <row r="19" spans="2:10" ht="55.5" customHeight="1" thickBot="1" x14ac:dyDescent="0.25">
      <c r="B19" s="11"/>
      <c r="C19" s="13" t="s">
        <v>67</v>
      </c>
      <c r="D19" s="76">
        <v>1</v>
      </c>
      <c r="E19" s="79">
        <v>4</v>
      </c>
      <c r="F19" s="90">
        <v>6910000000</v>
      </c>
      <c r="G19" s="99">
        <v>0</v>
      </c>
      <c r="H19" s="104">
        <f>H20+H25</f>
        <v>1657871</v>
      </c>
      <c r="I19" s="104">
        <f>I20</f>
        <v>1450215</v>
      </c>
      <c r="J19" s="104">
        <v>1458215</v>
      </c>
    </row>
    <row r="20" spans="2:10" ht="30" customHeight="1" thickBot="1" x14ac:dyDescent="0.25">
      <c r="B20" s="11"/>
      <c r="C20" s="13" t="s">
        <v>71</v>
      </c>
      <c r="D20" s="76">
        <v>1</v>
      </c>
      <c r="E20" s="80">
        <v>4</v>
      </c>
      <c r="F20" s="91">
        <v>6910010020</v>
      </c>
      <c r="G20" s="98">
        <v>0</v>
      </c>
      <c r="H20" s="104">
        <f>H21+H22+H23+H24</f>
        <v>1420712</v>
      </c>
      <c r="I20" s="104">
        <f>I21+I22+I23+I25</f>
        <v>1450215</v>
      </c>
      <c r="J20" s="104">
        <f>J21+J22+J23+J25</f>
        <v>1450215</v>
      </c>
    </row>
    <row r="21" spans="2:10" ht="33.75" customHeight="1" thickBot="1" x14ac:dyDescent="0.25">
      <c r="B21" s="11"/>
      <c r="C21" s="13" t="s">
        <v>69</v>
      </c>
      <c r="D21" s="76">
        <v>1</v>
      </c>
      <c r="E21" s="77">
        <v>4</v>
      </c>
      <c r="F21" s="92">
        <v>6910010020</v>
      </c>
      <c r="G21" s="99">
        <v>120</v>
      </c>
      <c r="H21" s="104">
        <v>688758</v>
      </c>
      <c r="I21" s="104">
        <v>688758</v>
      </c>
      <c r="J21" s="104">
        <v>688758</v>
      </c>
    </row>
    <row r="22" spans="2:10" ht="32.25" customHeight="1" thickBot="1" x14ac:dyDescent="0.25">
      <c r="B22" s="11"/>
      <c r="C22" s="12" t="s">
        <v>95</v>
      </c>
      <c r="D22" s="76">
        <v>1</v>
      </c>
      <c r="E22" s="77">
        <v>4</v>
      </c>
      <c r="F22" s="90">
        <v>6910010020</v>
      </c>
      <c r="G22" s="99">
        <v>240</v>
      </c>
      <c r="H22" s="104">
        <v>713907</v>
      </c>
      <c r="I22" s="104">
        <v>513907</v>
      </c>
      <c r="J22" s="104">
        <v>513907</v>
      </c>
    </row>
    <row r="23" spans="2:10" ht="17.25" customHeight="1" thickBot="1" x14ac:dyDescent="0.25">
      <c r="B23" s="11"/>
      <c r="C23" s="12" t="s">
        <v>96</v>
      </c>
      <c r="D23" s="76">
        <v>1</v>
      </c>
      <c r="E23" s="77">
        <v>4</v>
      </c>
      <c r="F23" s="90">
        <v>6910010020</v>
      </c>
      <c r="G23" s="99">
        <v>540</v>
      </c>
      <c r="H23" s="104">
        <v>10391</v>
      </c>
      <c r="I23" s="104">
        <v>10391</v>
      </c>
      <c r="J23" s="104">
        <v>10391</v>
      </c>
    </row>
    <row r="24" spans="2:10" ht="19.5" customHeight="1" thickBot="1" x14ac:dyDescent="0.25">
      <c r="B24" s="11"/>
      <c r="C24" s="12" t="s">
        <v>97</v>
      </c>
      <c r="D24" s="76">
        <v>1</v>
      </c>
      <c r="E24" s="77">
        <v>4</v>
      </c>
      <c r="F24" s="90">
        <v>6910010020</v>
      </c>
      <c r="G24" s="99">
        <v>850</v>
      </c>
      <c r="H24" s="104">
        <v>7656</v>
      </c>
      <c r="I24" s="104">
        <v>0</v>
      </c>
      <c r="J24" s="104">
        <v>0</v>
      </c>
    </row>
    <row r="25" spans="2:10" ht="75" customHeight="1" thickBot="1" x14ac:dyDescent="0.25">
      <c r="B25" s="11"/>
      <c r="C25" s="13" t="s">
        <v>127</v>
      </c>
      <c r="D25" s="76">
        <v>1</v>
      </c>
      <c r="E25" s="77">
        <v>4</v>
      </c>
      <c r="F25" s="90">
        <v>6910015010</v>
      </c>
      <c r="G25" s="99">
        <v>0</v>
      </c>
      <c r="H25" s="104">
        <f>H26</f>
        <v>237159</v>
      </c>
      <c r="I25" s="104">
        <f>I26</f>
        <v>237159</v>
      </c>
      <c r="J25" s="104">
        <f>J26</f>
        <v>237159</v>
      </c>
    </row>
    <row r="26" spans="2:10" ht="27" customHeight="1" thickBot="1" x14ac:dyDescent="0.25">
      <c r="B26" s="11"/>
      <c r="C26" s="13" t="s">
        <v>76</v>
      </c>
      <c r="D26" s="76">
        <v>1</v>
      </c>
      <c r="E26" s="77">
        <v>4</v>
      </c>
      <c r="F26" s="90">
        <v>6910015010</v>
      </c>
      <c r="G26" s="99">
        <v>540</v>
      </c>
      <c r="H26" s="104">
        <v>237159</v>
      </c>
      <c r="I26" s="104">
        <v>237159</v>
      </c>
      <c r="J26" s="104">
        <v>237159</v>
      </c>
    </row>
    <row r="27" spans="2:10" ht="48" customHeight="1" thickBot="1" x14ac:dyDescent="0.25">
      <c r="B27" s="24"/>
      <c r="C27" s="12" t="s">
        <v>72</v>
      </c>
      <c r="D27" s="76">
        <v>1</v>
      </c>
      <c r="E27" s="77">
        <v>6</v>
      </c>
      <c r="F27" s="90">
        <v>0</v>
      </c>
      <c r="G27" s="99">
        <v>0</v>
      </c>
      <c r="H27" s="104">
        <f t="shared" ref="H27:J30" si="2">H28</f>
        <v>15919</v>
      </c>
      <c r="I27" s="104">
        <f t="shared" si="2"/>
        <v>15919</v>
      </c>
      <c r="J27" s="104">
        <f t="shared" si="2"/>
        <v>15919</v>
      </c>
    </row>
    <row r="28" spans="2:10" ht="75" customHeight="1" thickBot="1" x14ac:dyDescent="0.25">
      <c r="B28" s="24"/>
      <c r="C28" s="13" t="s">
        <v>73</v>
      </c>
      <c r="D28" s="76">
        <v>1</v>
      </c>
      <c r="E28" s="77">
        <v>6</v>
      </c>
      <c r="F28" s="90">
        <v>6000000000</v>
      </c>
      <c r="G28" s="99">
        <v>0</v>
      </c>
      <c r="H28" s="104">
        <f t="shared" si="2"/>
        <v>15919</v>
      </c>
      <c r="I28" s="104">
        <f t="shared" si="2"/>
        <v>15919</v>
      </c>
      <c r="J28" s="104">
        <f t="shared" si="2"/>
        <v>15919</v>
      </c>
    </row>
    <row r="29" spans="2:10" ht="59.25" customHeight="1" thickBot="1" x14ac:dyDescent="0.25">
      <c r="B29" s="24"/>
      <c r="C29" s="17" t="s">
        <v>74</v>
      </c>
      <c r="D29" s="76">
        <v>1</v>
      </c>
      <c r="E29" s="77">
        <v>6</v>
      </c>
      <c r="F29" s="90">
        <v>6910000000</v>
      </c>
      <c r="G29" s="99">
        <v>0</v>
      </c>
      <c r="H29" s="104">
        <f t="shared" si="2"/>
        <v>15919</v>
      </c>
      <c r="I29" s="104">
        <f t="shared" si="2"/>
        <v>15919</v>
      </c>
      <c r="J29" s="104">
        <f t="shared" si="2"/>
        <v>15919</v>
      </c>
    </row>
    <row r="30" spans="2:10" ht="40.5" customHeight="1" thickBot="1" x14ac:dyDescent="0.25">
      <c r="B30" s="24"/>
      <c r="C30" s="13" t="s">
        <v>75</v>
      </c>
      <c r="D30" s="76">
        <v>1</v>
      </c>
      <c r="E30" s="77">
        <v>6</v>
      </c>
      <c r="F30" s="90">
        <v>6910010080</v>
      </c>
      <c r="G30" s="99">
        <v>0</v>
      </c>
      <c r="H30" s="104">
        <f t="shared" si="2"/>
        <v>15919</v>
      </c>
      <c r="I30" s="104">
        <f t="shared" si="2"/>
        <v>15919</v>
      </c>
      <c r="J30" s="104">
        <f t="shared" si="2"/>
        <v>15919</v>
      </c>
    </row>
    <row r="31" spans="2:10" ht="19.5" customHeight="1" thickBot="1" x14ac:dyDescent="0.25">
      <c r="B31" s="24"/>
      <c r="C31" s="13" t="s">
        <v>76</v>
      </c>
      <c r="D31" s="76">
        <v>1</v>
      </c>
      <c r="E31" s="77">
        <v>6</v>
      </c>
      <c r="F31" s="90">
        <v>6910010080</v>
      </c>
      <c r="G31" s="99">
        <v>540</v>
      </c>
      <c r="H31" s="104">
        <v>15919</v>
      </c>
      <c r="I31" s="104">
        <v>15919</v>
      </c>
      <c r="J31" s="104">
        <v>15919</v>
      </c>
    </row>
    <row r="32" spans="2:10" ht="18" customHeight="1" thickBot="1" x14ac:dyDescent="0.25">
      <c r="B32" s="11"/>
      <c r="C32" s="12" t="s">
        <v>77</v>
      </c>
      <c r="D32" s="74">
        <v>2</v>
      </c>
      <c r="E32" s="75">
        <v>0</v>
      </c>
      <c r="F32" s="87">
        <v>0</v>
      </c>
      <c r="G32" s="97">
        <v>0</v>
      </c>
      <c r="H32" s="103">
        <f>H33</f>
        <v>89900</v>
      </c>
      <c r="I32" s="103">
        <f>I33</f>
        <v>89900</v>
      </c>
      <c r="J32" s="103">
        <f>J33</f>
        <v>89900</v>
      </c>
    </row>
    <row r="33" spans="2:10" ht="21" customHeight="1" thickBot="1" x14ac:dyDescent="0.25">
      <c r="B33" s="11"/>
      <c r="C33" s="12" t="s">
        <v>78</v>
      </c>
      <c r="D33" s="81">
        <v>2</v>
      </c>
      <c r="E33" s="82">
        <v>3</v>
      </c>
      <c r="F33" s="93">
        <v>0</v>
      </c>
      <c r="G33" s="100">
        <v>0</v>
      </c>
      <c r="H33" s="105">
        <f>H34+H38</f>
        <v>89900</v>
      </c>
      <c r="I33" s="105">
        <f>I34+I38</f>
        <v>89900</v>
      </c>
      <c r="J33" s="105">
        <f>J34+J38</f>
        <v>89900</v>
      </c>
    </row>
    <row r="34" spans="2:10" ht="76.5" customHeight="1" thickBot="1" x14ac:dyDescent="0.25">
      <c r="B34" s="11"/>
      <c r="C34" s="13" t="s">
        <v>70</v>
      </c>
      <c r="D34" s="83">
        <v>2</v>
      </c>
      <c r="E34" s="84">
        <v>3</v>
      </c>
      <c r="F34" s="94">
        <v>69000000000</v>
      </c>
      <c r="G34" s="101">
        <v>0</v>
      </c>
      <c r="H34" s="106">
        <f t="shared" ref="H34:J36" si="3">H35</f>
        <v>88536</v>
      </c>
      <c r="I34" s="106">
        <f t="shared" si="3"/>
        <v>88536</v>
      </c>
      <c r="J34" s="106">
        <f t="shared" si="3"/>
        <v>88536</v>
      </c>
    </row>
    <row r="35" spans="2:10" ht="44.25" customHeight="1" thickBot="1" x14ac:dyDescent="0.25">
      <c r="B35" s="11"/>
      <c r="C35" s="13" t="s">
        <v>79</v>
      </c>
      <c r="D35" s="85">
        <v>2</v>
      </c>
      <c r="E35" s="85">
        <v>3</v>
      </c>
      <c r="F35" s="89">
        <v>6920000000</v>
      </c>
      <c r="G35" s="102">
        <v>0</v>
      </c>
      <c r="H35" s="106">
        <f t="shared" si="3"/>
        <v>88536</v>
      </c>
      <c r="I35" s="106">
        <f t="shared" si="3"/>
        <v>88536</v>
      </c>
      <c r="J35" s="106">
        <f t="shared" si="3"/>
        <v>88536</v>
      </c>
    </row>
    <row r="36" spans="2:10" ht="41.25" customHeight="1" thickBot="1" x14ac:dyDescent="0.25">
      <c r="B36" s="11"/>
      <c r="C36" s="13" t="s">
        <v>80</v>
      </c>
      <c r="D36" s="85">
        <v>2</v>
      </c>
      <c r="E36" s="85">
        <v>3</v>
      </c>
      <c r="F36" s="89">
        <v>6920051180</v>
      </c>
      <c r="G36" s="102">
        <v>0</v>
      </c>
      <c r="H36" s="106">
        <f t="shared" si="3"/>
        <v>88536</v>
      </c>
      <c r="I36" s="106">
        <f t="shared" si="3"/>
        <v>88536</v>
      </c>
      <c r="J36" s="106">
        <f t="shared" si="3"/>
        <v>88536</v>
      </c>
    </row>
    <row r="37" spans="2:10" ht="37.5" customHeight="1" thickBot="1" x14ac:dyDescent="0.25">
      <c r="B37" s="11"/>
      <c r="C37" s="13" t="s">
        <v>69</v>
      </c>
      <c r="D37" s="83">
        <v>2</v>
      </c>
      <c r="E37" s="84">
        <v>3</v>
      </c>
      <c r="F37" s="90">
        <v>6920051180</v>
      </c>
      <c r="G37" s="102">
        <v>120</v>
      </c>
      <c r="H37" s="106">
        <v>88536</v>
      </c>
      <c r="I37" s="106">
        <v>88536</v>
      </c>
      <c r="J37" s="106">
        <v>88536</v>
      </c>
    </row>
    <row r="38" spans="2:10" ht="33.75" customHeight="1" thickBot="1" x14ac:dyDescent="0.25">
      <c r="B38" s="11"/>
      <c r="C38" s="12" t="s">
        <v>95</v>
      </c>
      <c r="D38" s="83">
        <v>2</v>
      </c>
      <c r="E38" s="84">
        <v>3</v>
      </c>
      <c r="F38" s="90">
        <v>6920051180</v>
      </c>
      <c r="G38" s="102">
        <v>240</v>
      </c>
      <c r="H38" s="106">
        <v>1364</v>
      </c>
      <c r="I38" s="106">
        <v>1364</v>
      </c>
      <c r="J38" s="106">
        <v>1364</v>
      </c>
    </row>
    <row r="39" spans="2:10" ht="36" customHeight="1" thickBot="1" x14ac:dyDescent="0.25">
      <c r="B39" s="11"/>
      <c r="C39" s="12" t="s">
        <v>81</v>
      </c>
      <c r="D39" s="74">
        <v>3</v>
      </c>
      <c r="E39" s="75">
        <v>0</v>
      </c>
      <c r="F39" s="87">
        <v>0</v>
      </c>
      <c r="G39" s="97">
        <v>0</v>
      </c>
      <c r="H39" s="103">
        <f>H40+H45</f>
        <v>27000</v>
      </c>
      <c r="I39" s="103">
        <f>I40+I45</f>
        <v>27000</v>
      </c>
      <c r="J39" s="103">
        <f>J40+J45</f>
        <v>27000</v>
      </c>
    </row>
    <row r="40" spans="2:10" ht="13.5" thickBot="1" x14ac:dyDescent="0.25">
      <c r="B40" s="11"/>
      <c r="C40" s="12" t="s">
        <v>49</v>
      </c>
      <c r="D40" s="73">
        <v>3</v>
      </c>
      <c r="E40" s="73">
        <v>4</v>
      </c>
      <c r="F40" s="86">
        <v>0</v>
      </c>
      <c r="G40" s="96">
        <v>0</v>
      </c>
      <c r="H40" s="103">
        <f t="shared" ref="H40:J43" si="4">H41</f>
        <v>0</v>
      </c>
      <c r="I40" s="103">
        <f t="shared" si="4"/>
        <v>0</v>
      </c>
      <c r="J40" s="103">
        <f t="shared" si="4"/>
        <v>0</v>
      </c>
    </row>
    <row r="41" spans="2:10" ht="75.75" customHeight="1" thickBot="1" x14ac:dyDescent="0.25">
      <c r="B41" s="11"/>
      <c r="C41" s="13" t="s">
        <v>70</v>
      </c>
      <c r="D41" s="78">
        <v>3</v>
      </c>
      <c r="E41" s="78">
        <v>4</v>
      </c>
      <c r="F41" s="95">
        <v>69000000000</v>
      </c>
      <c r="G41" s="99">
        <v>0</v>
      </c>
      <c r="H41" s="104">
        <f t="shared" si="4"/>
        <v>0</v>
      </c>
      <c r="I41" s="104">
        <f t="shared" si="4"/>
        <v>0</v>
      </c>
      <c r="J41" s="104">
        <f t="shared" si="4"/>
        <v>0</v>
      </c>
    </row>
    <row r="42" spans="2:10" ht="43.5" customHeight="1" thickBot="1" x14ac:dyDescent="0.25">
      <c r="B42" s="11"/>
      <c r="C42" s="18" t="s">
        <v>79</v>
      </c>
      <c r="D42" s="78">
        <v>3</v>
      </c>
      <c r="E42" s="78">
        <v>4</v>
      </c>
      <c r="F42" s="89">
        <v>6920000000</v>
      </c>
      <c r="G42" s="99">
        <v>0</v>
      </c>
      <c r="H42" s="104">
        <f t="shared" si="4"/>
        <v>0</v>
      </c>
      <c r="I42" s="104">
        <f t="shared" si="4"/>
        <v>0</v>
      </c>
      <c r="J42" s="104">
        <f t="shared" si="4"/>
        <v>0</v>
      </c>
    </row>
    <row r="43" spans="2:10" ht="69.75" customHeight="1" thickBot="1" x14ac:dyDescent="0.25">
      <c r="B43" s="11"/>
      <c r="C43" s="13" t="s">
        <v>82</v>
      </c>
      <c r="D43" s="85">
        <v>3</v>
      </c>
      <c r="E43" s="85">
        <v>4</v>
      </c>
      <c r="F43" s="89">
        <v>6920059302</v>
      </c>
      <c r="G43" s="102">
        <v>0</v>
      </c>
      <c r="H43" s="106">
        <f t="shared" si="4"/>
        <v>0</v>
      </c>
      <c r="I43" s="106">
        <f t="shared" si="4"/>
        <v>0</v>
      </c>
      <c r="J43" s="106">
        <f t="shared" si="4"/>
        <v>0</v>
      </c>
    </row>
    <row r="44" spans="2:10" ht="36.75" customHeight="1" thickBot="1" x14ac:dyDescent="0.25">
      <c r="B44" s="11"/>
      <c r="C44" s="13" t="s">
        <v>83</v>
      </c>
      <c r="D44" s="78">
        <v>3</v>
      </c>
      <c r="E44" s="78">
        <v>4</v>
      </c>
      <c r="F44" s="89">
        <v>6920059302</v>
      </c>
      <c r="G44" s="99">
        <v>240</v>
      </c>
      <c r="H44" s="104">
        <v>0</v>
      </c>
      <c r="I44" s="104">
        <v>0</v>
      </c>
      <c r="J44" s="104">
        <v>0</v>
      </c>
    </row>
    <row r="45" spans="2:10" ht="13.5" customHeight="1" thickBot="1" x14ac:dyDescent="0.25">
      <c r="B45" s="11"/>
      <c r="C45" s="12" t="s">
        <v>50</v>
      </c>
      <c r="D45" s="73">
        <v>3</v>
      </c>
      <c r="E45" s="73">
        <v>10</v>
      </c>
      <c r="F45" s="86">
        <v>0</v>
      </c>
      <c r="G45" s="96">
        <v>0</v>
      </c>
      <c r="H45" s="103">
        <f>H46</f>
        <v>27000</v>
      </c>
      <c r="I45" s="103">
        <v>27000</v>
      </c>
      <c r="J45" s="103">
        <v>27000</v>
      </c>
    </row>
    <row r="46" spans="2:10" ht="73.5" customHeight="1" thickBot="1" x14ac:dyDescent="0.25">
      <c r="B46" s="11"/>
      <c r="C46" s="13" t="s">
        <v>70</v>
      </c>
      <c r="D46" s="78">
        <v>3</v>
      </c>
      <c r="E46" s="78">
        <v>10</v>
      </c>
      <c r="F46" s="95">
        <v>69000000000</v>
      </c>
      <c r="G46" s="99">
        <v>0</v>
      </c>
      <c r="H46" s="104">
        <f>H47</f>
        <v>27000</v>
      </c>
      <c r="I46" s="104">
        <v>27000</v>
      </c>
      <c r="J46" s="104">
        <v>27000</v>
      </c>
    </row>
    <row r="47" spans="2:10" ht="51.75" customHeight="1" thickBot="1" x14ac:dyDescent="0.25">
      <c r="B47" s="11"/>
      <c r="C47" s="13" t="s">
        <v>84</v>
      </c>
      <c r="D47" s="78">
        <v>3</v>
      </c>
      <c r="E47" s="78">
        <v>10</v>
      </c>
      <c r="F47" s="89">
        <v>6930000000</v>
      </c>
      <c r="G47" s="99">
        <v>0</v>
      </c>
      <c r="H47" s="104">
        <f>H48</f>
        <v>27000</v>
      </c>
      <c r="I47" s="104">
        <v>27000</v>
      </c>
      <c r="J47" s="104">
        <v>27000</v>
      </c>
    </row>
    <row r="48" spans="2:10" ht="54" customHeight="1" thickBot="1" x14ac:dyDescent="0.25">
      <c r="B48" s="11"/>
      <c r="C48" s="13" t="s">
        <v>85</v>
      </c>
      <c r="D48" s="78">
        <v>3</v>
      </c>
      <c r="E48" s="78">
        <v>10</v>
      </c>
      <c r="F48" s="89">
        <v>6930095020</v>
      </c>
      <c r="G48" s="99">
        <v>0</v>
      </c>
      <c r="H48" s="104">
        <f>H49</f>
        <v>27000</v>
      </c>
      <c r="I48" s="104">
        <v>27000</v>
      </c>
      <c r="J48" s="104">
        <v>27000</v>
      </c>
    </row>
    <row r="49" spans="2:10" ht="30" customHeight="1" thickBot="1" x14ac:dyDescent="0.25">
      <c r="B49" s="11"/>
      <c r="C49" s="13" t="s">
        <v>83</v>
      </c>
      <c r="D49" s="76">
        <v>3</v>
      </c>
      <c r="E49" s="77">
        <v>10</v>
      </c>
      <c r="F49" s="90">
        <v>6930095020</v>
      </c>
      <c r="G49" s="99">
        <v>240</v>
      </c>
      <c r="H49" s="104">
        <v>27000</v>
      </c>
      <c r="I49" s="104">
        <v>27000</v>
      </c>
      <c r="J49" s="104">
        <v>27000</v>
      </c>
    </row>
    <row r="50" spans="2:10" ht="18.75" customHeight="1" thickBot="1" x14ac:dyDescent="0.25">
      <c r="B50" s="11"/>
      <c r="C50" s="12" t="s">
        <v>86</v>
      </c>
      <c r="D50" s="74">
        <v>4</v>
      </c>
      <c r="E50" s="75">
        <v>0</v>
      </c>
      <c r="F50" s="87">
        <v>0</v>
      </c>
      <c r="G50" s="97">
        <v>0</v>
      </c>
      <c r="H50" s="103">
        <f>H51</f>
        <v>257000</v>
      </c>
      <c r="I50" s="103">
        <f>I52</f>
        <v>323000</v>
      </c>
      <c r="J50" s="103">
        <f>J51</f>
        <v>461000</v>
      </c>
    </row>
    <row r="51" spans="2:10" ht="19.5" customHeight="1" thickBot="1" x14ac:dyDescent="0.25">
      <c r="B51" s="11"/>
      <c r="C51" s="12" t="s">
        <v>52</v>
      </c>
      <c r="D51" s="74">
        <v>4</v>
      </c>
      <c r="E51" s="75">
        <v>9</v>
      </c>
      <c r="F51" s="87">
        <v>0</v>
      </c>
      <c r="G51" s="97">
        <v>0</v>
      </c>
      <c r="H51" s="103">
        <f>H52</f>
        <v>257000</v>
      </c>
      <c r="I51" s="103">
        <f>I52</f>
        <v>323000</v>
      </c>
      <c r="J51" s="103">
        <f>J52</f>
        <v>461000</v>
      </c>
    </row>
    <row r="52" spans="2:10" ht="73.5" customHeight="1" thickBot="1" x14ac:dyDescent="0.25">
      <c r="B52" s="11"/>
      <c r="C52" s="13" t="s">
        <v>70</v>
      </c>
      <c r="D52" s="76">
        <v>4</v>
      </c>
      <c r="E52" s="77">
        <v>9</v>
      </c>
      <c r="F52" s="88">
        <v>69000000000</v>
      </c>
      <c r="G52" s="98">
        <v>0</v>
      </c>
      <c r="H52" s="104">
        <f>H53</f>
        <v>257000</v>
      </c>
      <c r="I52" s="104">
        <f>I53</f>
        <v>323000</v>
      </c>
      <c r="J52" s="104">
        <f>J53</f>
        <v>461000</v>
      </c>
    </row>
    <row r="53" spans="2:10" ht="48" customHeight="1" thickBot="1" x14ac:dyDescent="0.25">
      <c r="B53" s="11"/>
      <c r="C53" s="13" t="s">
        <v>87</v>
      </c>
      <c r="D53" s="78">
        <v>4</v>
      </c>
      <c r="E53" s="78">
        <v>9</v>
      </c>
      <c r="F53" s="89">
        <v>6940000000</v>
      </c>
      <c r="G53" s="99">
        <v>0</v>
      </c>
      <c r="H53" s="104">
        <f>H54</f>
        <v>257000</v>
      </c>
      <c r="I53" s="104">
        <f>I54</f>
        <v>323000</v>
      </c>
      <c r="J53" s="104">
        <f>J54</f>
        <v>461000</v>
      </c>
    </row>
    <row r="54" spans="2:10" ht="49.5" customHeight="1" thickBot="1" x14ac:dyDescent="0.25">
      <c r="B54" s="11"/>
      <c r="C54" s="12" t="s">
        <v>98</v>
      </c>
      <c r="D54" s="78">
        <v>4</v>
      </c>
      <c r="E54" s="78">
        <v>9</v>
      </c>
      <c r="F54" s="89">
        <v>6940095280</v>
      </c>
      <c r="G54" s="99">
        <v>0</v>
      </c>
      <c r="H54" s="104">
        <f>H55</f>
        <v>257000</v>
      </c>
      <c r="I54" s="104">
        <f>I55</f>
        <v>323000</v>
      </c>
      <c r="J54" s="104">
        <f>J55</f>
        <v>461000</v>
      </c>
    </row>
    <row r="55" spans="2:10" ht="39.75" customHeight="1" thickBot="1" x14ac:dyDescent="0.25">
      <c r="B55" s="11"/>
      <c r="C55" s="13" t="s">
        <v>83</v>
      </c>
      <c r="D55" s="78">
        <v>4</v>
      </c>
      <c r="E55" s="78">
        <v>9</v>
      </c>
      <c r="F55" s="89">
        <v>6940095280</v>
      </c>
      <c r="G55" s="99">
        <v>240</v>
      </c>
      <c r="H55" s="104">
        <v>257000</v>
      </c>
      <c r="I55" s="104">
        <v>323000</v>
      </c>
      <c r="J55" s="104">
        <v>461000</v>
      </c>
    </row>
    <row r="56" spans="2:10" ht="24" customHeight="1" thickBot="1" x14ac:dyDescent="0.25">
      <c r="B56" s="11"/>
      <c r="C56" s="12" t="s">
        <v>88</v>
      </c>
      <c r="D56" s="74">
        <v>5</v>
      </c>
      <c r="E56" s="75">
        <v>0</v>
      </c>
      <c r="F56" s="87">
        <v>0</v>
      </c>
      <c r="G56" s="97">
        <v>0</v>
      </c>
      <c r="H56" s="103">
        <f t="shared" ref="H56:J60" si="5">H57</f>
        <v>650000</v>
      </c>
      <c r="I56" s="103">
        <f t="shared" si="5"/>
        <v>450000</v>
      </c>
      <c r="J56" s="103">
        <f t="shared" si="5"/>
        <v>450000</v>
      </c>
    </row>
    <row r="57" spans="2:10" ht="13.5" thickBot="1" x14ac:dyDescent="0.25">
      <c r="B57" s="11"/>
      <c r="C57" s="12" t="s">
        <v>54</v>
      </c>
      <c r="D57" s="74">
        <v>5</v>
      </c>
      <c r="E57" s="75">
        <v>3</v>
      </c>
      <c r="F57" s="87">
        <v>0</v>
      </c>
      <c r="G57" s="97">
        <v>0</v>
      </c>
      <c r="H57" s="103">
        <f t="shared" si="5"/>
        <v>650000</v>
      </c>
      <c r="I57" s="103">
        <f t="shared" si="5"/>
        <v>450000</v>
      </c>
      <c r="J57" s="103">
        <f t="shared" si="5"/>
        <v>450000</v>
      </c>
    </row>
    <row r="58" spans="2:10" ht="78" customHeight="1" thickBot="1" x14ac:dyDescent="0.25">
      <c r="B58" s="11"/>
      <c r="C58" s="13" t="s">
        <v>70</v>
      </c>
      <c r="D58" s="76">
        <v>5</v>
      </c>
      <c r="E58" s="77">
        <v>3</v>
      </c>
      <c r="F58" s="88">
        <v>69000000000</v>
      </c>
      <c r="G58" s="98">
        <v>0</v>
      </c>
      <c r="H58" s="104">
        <f t="shared" si="5"/>
        <v>650000</v>
      </c>
      <c r="I58" s="104">
        <f t="shared" si="5"/>
        <v>450000</v>
      </c>
      <c r="J58" s="104">
        <f t="shared" si="5"/>
        <v>450000</v>
      </c>
    </row>
    <row r="59" spans="2:10" ht="45.75" customHeight="1" thickBot="1" x14ac:dyDescent="0.25">
      <c r="B59" s="11"/>
      <c r="C59" s="13" t="s">
        <v>89</v>
      </c>
      <c r="D59" s="78">
        <v>5</v>
      </c>
      <c r="E59" s="78">
        <v>3</v>
      </c>
      <c r="F59" s="89">
        <v>6950000000</v>
      </c>
      <c r="G59" s="99">
        <v>0</v>
      </c>
      <c r="H59" s="104">
        <f t="shared" si="5"/>
        <v>650000</v>
      </c>
      <c r="I59" s="104">
        <f t="shared" si="5"/>
        <v>450000</v>
      </c>
      <c r="J59" s="104">
        <f t="shared" si="5"/>
        <v>450000</v>
      </c>
    </row>
    <row r="60" spans="2:10" ht="39" customHeight="1" thickBot="1" x14ac:dyDescent="0.25">
      <c r="B60" s="11"/>
      <c r="C60" s="13" t="s">
        <v>90</v>
      </c>
      <c r="D60" s="78">
        <v>5</v>
      </c>
      <c r="E60" s="78">
        <v>3</v>
      </c>
      <c r="F60" s="89">
        <v>6950095310</v>
      </c>
      <c r="G60" s="99">
        <v>0</v>
      </c>
      <c r="H60" s="104">
        <f t="shared" si="5"/>
        <v>650000</v>
      </c>
      <c r="I60" s="104">
        <f t="shared" si="5"/>
        <v>450000</v>
      </c>
      <c r="J60" s="104">
        <f t="shared" si="5"/>
        <v>450000</v>
      </c>
    </row>
    <row r="61" spans="2:10" ht="39" customHeight="1" thickBot="1" x14ac:dyDescent="0.25">
      <c r="B61" s="11"/>
      <c r="C61" s="13" t="s">
        <v>83</v>
      </c>
      <c r="D61" s="76">
        <v>5</v>
      </c>
      <c r="E61" s="77">
        <v>3</v>
      </c>
      <c r="F61" s="90">
        <v>6950095310</v>
      </c>
      <c r="G61" s="99">
        <v>240</v>
      </c>
      <c r="H61" s="104">
        <v>650000</v>
      </c>
      <c r="I61" s="104">
        <v>450000</v>
      </c>
      <c r="J61" s="104">
        <v>450000</v>
      </c>
    </row>
    <row r="62" spans="2:10" ht="19.5" customHeight="1" thickBot="1" x14ac:dyDescent="0.25">
      <c r="B62" s="11"/>
      <c r="C62" s="19" t="s">
        <v>91</v>
      </c>
      <c r="D62" s="81">
        <v>8</v>
      </c>
      <c r="E62" s="82">
        <v>0</v>
      </c>
      <c r="F62" s="93">
        <v>0</v>
      </c>
      <c r="G62" s="100">
        <v>0</v>
      </c>
      <c r="H62" s="105">
        <f t="shared" ref="H62:J65" si="6">H63</f>
        <v>1304700</v>
      </c>
      <c r="I62" s="105">
        <f t="shared" si="6"/>
        <v>1249356</v>
      </c>
      <c r="J62" s="105">
        <f t="shared" si="6"/>
        <v>1153956</v>
      </c>
    </row>
    <row r="63" spans="2:10" ht="13.5" thickBot="1" x14ac:dyDescent="0.25">
      <c r="B63" s="11"/>
      <c r="C63" s="12" t="s">
        <v>55</v>
      </c>
      <c r="D63" s="74">
        <v>8</v>
      </c>
      <c r="E63" s="75">
        <v>1</v>
      </c>
      <c r="F63" s="87">
        <v>0</v>
      </c>
      <c r="G63" s="97">
        <v>0</v>
      </c>
      <c r="H63" s="103">
        <f t="shared" si="6"/>
        <v>1304700</v>
      </c>
      <c r="I63" s="103">
        <f t="shared" si="6"/>
        <v>1249356</v>
      </c>
      <c r="J63" s="103">
        <f t="shared" si="6"/>
        <v>1153956</v>
      </c>
    </row>
    <row r="64" spans="2:10" ht="63.75" customHeight="1" thickBot="1" x14ac:dyDescent="0.25">
      <c r="B64" s="11"/>
      <c r="C64" s="13" t="s">
        <v>70</v>
      </c>
      <c r="D64" s="76">
        <v>8</v>
      </c>
      <c r="E64" s="77">
        <v>1</v>
      </c>
      <c r="F64" s="88">
        <v>69000000000</v>
      </c>
      <c r="G64" s="98">
        <v>0</v>
      </c>
      <c r="H64" s="104">
        <f t="shared" si="6"/>
        <v>1304700</v>
      </c>
      <c r="I64" s="104">
        <f t="shared" si="6"/>
        <v>1249356</v>
      </c>
      <c r="J64" s="104">
        <f t="shared" si="6"/>
        <v>1153956</v>
      </c>
    </row>
    <row r="65" spans="2:10" ht="41.25" customHeight="1" thickBot="1" x14ac:dyDescent="0.25">
      <c r="B65" s="11"/>
      <c r="C65" s="13" t="s">
        <v>92</v>
      </c>
      <c r="D65" s="78">
        <v>8</v>
      </c>
      <c r="E65" s="78">
        <v>1</v>
      </c>
      <c r="F65" s="89">
        <v>6960000000</v>
      </c>
      <c r="G65" s="99">
        <v>0</v>
      </c>
      <c r="H65" s="104">
        <f t="shared" si="6"/>
        <v>1304700</v>
      </c>
      <c r="I65" s="104">
        <f t="shared" si="6"/>
        <v>1249356</v>
      </c>
      <c r="J65" s="104">
        <f t="shared" si="6"/>
        <v>1153956</v>
      </c>
    </row>
    <row r="66" spans="2:10" ht="51.75" customHeight="1" thickBot="1" x14ac:dyDescent="0.25">
      <c r="B66" s="23"/>
      <c r="C66" s="20" t="s">
        <v>130</v>
      </c>
      <c r="D66" s="78">
        <v>8</v>
      </c>
      <c r="E66" s="78">
        <v>1</v>
      </c>
      <c r="F66" s="89">
        <v>6960095220</v>
      </c>
      <c r="G66" s="99">
        <v>0</v>
      </c>
      <c r="H66" s="104">
        <f>H67+H68</f>
        <v>1304700</v>
      </c>
      <c r="I66" s="104">
        <f>I67+I68</f>
        <v>1249356</v>
      </c>
      <c r="J66" s="104">
        <f>J67+J68</f>
        <v>1153956</v>
      </c>
    </row>
    <row r="67" spans="2:10" ht="57" customHeight="1" thickBot="1" x14ac:dyDescent="0.25">
      <c r="B67" s="11"/>
      <c r="C67" s="13" t="s">
        <v>129</v>
      </c>
      <c r="D67" s="78">
        <v>8</v>
      </c>
      <c r="E67" s="78">
        <v>1</v>
      </c>
      <c r="F67" s="89">
        <v>6960095220</v>
      </c>
      <c r="G67" s="99">
        <v>240</v>
      </c>
      <c r="H67" s="104">
        <v>622400</v>
      </c>
      <c r="I67" s="104">
        <v>567056</v>
      </c>
      <c r="J67" s="104">
        <v>471656</v>
      </c>
    </row>
    <row r="68" spans="2:10" ht="51.75" customHeight="1" thickBot="1" x14ac:dyDescent="0.25">
      <c r="B68" s="23"/>
      <c r="C68" s="20" t="s">
        <v>128</v>
      </c>
      <c r="D68" s="78">
        <v>8</v>
      </c>
      <c r="E68" s="78">
        <v>1</v>
      </c>
      <c r="F68" s="89">
        <v>6960075080</v>
      </c>
      <c r="G68" s="99">
        <v>0</v>
      </c>
      <c r="H68" s="104">
        <f>H69</f>
        <v>682300</v>
      </c>
      <c r="I68" s="104">
        <f>I69</f>
        <v>682300</v>
      </c>
      <c r="J68" s="104">
        <f>J69</f>
        <v>682300</v>
      </c>
    </row>
    <row r="69" spans="2:10" ht="28.5" customHeight="1" thickBot="1" x14ac:dyDescent="0.25">
      <c r="B69" s="23"/>
      <c r="C69" s="20" t="s">
        <v>76</v>
      </c>
      <c r="D69" s="78">
        <v>8</v>
      </c>
      <c r="E69" s="78">
        <v>1</v>
      </c>
      <c r="F69" s="89">
        <v>6960075080</v>
      </c>
      <c r="G69" s="99">
        <v>540</v>
      </c>
      <c r="H69" s="104">
        <v>682300</v>
      </c>
      <c r="I69" s="104">
        <v>682300</v>
      </c>
      <c r="J69" s="104">
        <v>682300</v>
      </c>
    </row>
    <row r="70" spans="2:10" ht="13.5" thickBot="1" x14ac:dyDescent="0.25">
      <c r="B70" s="23"/>
      <c r="C70" s="7" t="s">
        <v>94</v>
      </c>
      <c r="D70" s="21"/>
      <c r="E70" s="21"/>
      <c r="F70" s="16"/>
      <c r="G70" s="10"/>
      <c r="H70" s="103">
        <f>H11+H32+H39+H50+H56+H62</f>
        <v>4594800</v>
      </c>
      <c r="I70" s="103">
        <f>I11+I32+I39+I50+I56+I62</f>
        <v>4197800</v>
      </c>
      <c r="J70" s="103">
        <f>J11+J32+J39+J50+J56+J62</f>
        <v>4248400</v>
      </c>
    </row>
    <row r="71" spans="2:10" x14ac:dyDescent="0.2">
      <c r="B71" s="5"/>
    </row>
    <row r="72" spans="2:10" x14ac:dyDescent="0.2">
      <c r="B72" s="5"/>
    </row>
  </sheetData>
  <mergeCells count="6">
    <mergeCell ref="C8:J8"/>
    <mergeCell ref="B3:J3"/>
    <mergeCell ref="B4:J4"/>
    <mergeCell ref="B5:J5"/>
    <mergeCell ref="B6:J6"/>
    <mergeCell ref="B7:J7"/>
  </mergeCells>
  <pageMargins left="0.7" right="0.7" top="0.33" bottom="0.3" header="0.3" footer="0.3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97"/>
  <sheetViews>
    <sheetView view="pageBreakPreview" zoomScale="80" zoomScaleNormal="80" zoomScaleSheetLayoutView="80" workbookViewId="0">
      <selection activeCell="A3" sqref="A3"/>
    </sheetView>
  </sheetViews>
  <sheetFormatPr defaultRowHeight="15" x14ac:dyDescent="0.25"/>
  <cols>
    <col min="2" max="2" width="38.5703125" customWidth="1"/>
    <col min="3" max="3" width="6.5703125" customWidth="1"/>
    <col min="4" max="4" width="5.5703125" customWidth="1"/>
    <col min="5" max="5" width="4.7109375" customWidth="1"/>
    <col min="6" max="6" width="14.5703125" customWidth="1"/>
    <col min="7" max="7" width="5.140625" customWidth="1"/>
    <col min="8" max="8" width="13.140625" customWidth="1"/>
    <col min="9" max="9" width="13.5703125" customWidth="1"/>
    <col min="10" max="10" width="17.5703125" customWidth="1"/>
  </cols>
  <sheetData>
    <row r="3" spans="2:10" x14ac:dyDescent="0.25">
      <c r="B3" s="254" t="s">
        <v>99</v>
      </c>
      <c r="C3" s="254"/>
      <c r="D3" s="254"/>
      <c r="E3" s="254"/>
      <c r="F3" s="254"/>
      <c r="G3" s="254"/>
      <c r="H3" s="254"/>
      <c r="I3" s="254"/>
      <c r="J3" s="254"/>
    </row>
    <row r="4" spans="2:10" x14ac:dyDescent="0.25">
      <c r="B4" s="254" t="s">
        <v>58</v>
      </c>
      <c r="C4" s="254"/>
      <c r="D4" s="254"/>
      <c r="E4" s="254"/>
      <c r="F4" s="254"/>
      <c r="G4" s="254"/>
      <c r="H4" s="254"/>
      <c r="I4" s="254"/>
      <c r="J4" s="254"/>
    </row>
    <row r="5" spans="2:10" x14ac:dyDescent="0.25">
      <c r="B5" s="254" t="s">
        <v>59</v>
      </c>
      <c r="C5" s="254"/>
      <c r="D5" s="254"/>
      <c r="E5" s="254"/>
      <c r="F5" s="254"/>
      <c r="G5" s="254"/>
      <c r="H5" s="254"/>
      <c r="I5" s="254"/>
      <c r="J5" s="254"/>
    </row>
    <row r="6" spans="2:10" x14ac:dyDescent="0.25">
      <c r="B6" s="254" t="s">
        <v>333</v>
      </c>
      <c r="C6" s="254"/>
      <c r="D6" s="254"/>
      <c r="E6" s="254"/>
      <c r="F6" s="254"/>
      <c r="G6" s="254"/>
      <c r="H6" s="254"/>
      <c r="I6" s="254"/>
      <c r="J6" s="254"/>
    </row>
    <row r="7" spans="2:10" x14ac:dyDescent="0.25">
      <c r="B7" s="228"/>
      <c r="C7" s="228"/>
      <c r="D7" s="228"/>
      <c r="E7" s="228"/>
      <c r="F7" s="228"/>
      <c r="G7" s="228"/>
      <c r="H7" s="228"/>
      <c r="I7" s="228"/>
      <c r="J7" s="228"/>
    </row>
    <row r="8" spans="2:10" ht="31.5" customHeight="1" x14ac:dyDescent="0.25">
      <c r="B8" s="253" t="s">
        <v>100</v>
      </c>
      <c r="C8" s="253"/>
      <c r="D8" s="253"/>
      <c r="E8" s="253"/>
      <c r="F8" s="253"/>
      <c r="G8" s="253"/>
      <c r="H8" s="253"/>
      <c r="I8" s="253"/>
      <c r="J8" s="253"/>
    </row>
    <row r="9" spans="2:10" ht="15.75" thickBot="1" x14ac:dyDescent="0.3">
      <c r="B9" s="256"/>
      <c r="C9" s="256"/>
      <c r="D9" s="256"/>
      <c r="E9" s="256"/>
      <c r="F9" s="256"/>
      <c r="G9" s="26"/>
      <c r="H9" s="26"/>
      <c r="I9" s="26"/>
      <c r="J9" s="25" t="s">
        <v>1</v>
      </c>
    </row>
    <row r="10" spans="2:10" ht="15.75" thickBot="1" x14ac:dyDescent="0.3">
      <c r="B10" s="27" t="s">
        <v>60</v>
      </c>
      <c r="C10" s="28" t="s">
        <v>101</v>
      </c>
      <c r="D10" s="29" t="s">
        <v>102</v>
      </c>
      <c r="E10" s="29" t="s">
        <v>103</v>
      </c>
      <c r="F10" s="28" t="s">
        <v>63</v>
      </c>
      <c r="G10" s="30" t="s">
        <v>64</v>
      </c>
      <c r="H10" s="31">
        <v>2018</v>
      </c>
      <c r="I10" s="29">
        <v>2019</v>
      </c>
      <c r="J10" s="29">
        <v>2020</v>
      </c>
    </row>
    <row r="11" spans="2:10" ht="15.75" thickBot="1" x14ac:dyDescent="0.3">
      <c r="B11" s="32">
        <v>1</v>
      </c>
      <c r="C11" s="7">
        <v>2</v>
      </c>
      <c r="D11" s="33">
        <v>3</v>
      </c>
      <c r="E11" s="33">
        <v>4</v>
      </c>
      <c r="F11" s="34">
        <v>5</v>
      </c>
      <c r="G11" s="32">
        <v>6</v>
      </c>
      <c r="H11" s="7">
        <v>7</v>
      </c>
      <c r="I11" s="33">
        <v>8</v>
      </c>
      <c r="J11" s="33">
        <v>9</v>
      </c>
    </row>
    <row r="12" spans="2:10" ht="30.75" customHeight="1" thickBot="1" x14ac:dyDescent="0.3">
      <c r="B12" s="35" t="s">
        <v>104</v>
      </c>
      <c r="C12" s="107">
        <v>0</v>
      </c>
      <c r="D12" s="65">
        <v>0</v>
      </c>
      <c r="E12" s="66">
        <v>0</v>
      </c>
      <c r="F12" s="57">
        <v>0</v>
      </c>
      <c r="G12" s="58">
        <v>0</v>
      </c>
      <c r="H12" s="42">
        <f>H13+H49+H60+H68+H76+H84</f>
        <v>4594800</v>
      </c>
      <c r="I12" s="38">
        <f>I95</f>
        <v>4197800</v>
      </c>
      <c r="J12" s="37">
        <f>J95</f>
        <v>4240400</v>
      </c>
    </row>
    <row r="13" spans="2:10" ht="29.25" customHeight="1" thickBot="1" x14ac:dyDescent="0.3">
      <c r="B13" s="35" t="s">
        <v>65</v>
      </c>
      <c r="C13" s="107">
        <v>0</v>
      </c>
      <c r="D13" s="65">
        <v>1</v>
      </c>
      <c r="E13" s="66">
        <v>0</v>
      </c>
      <c r="F13" s="57">
        <v>0</v>
      </c>
      <c r="G13" s="58">
        <v>0</v>
      </c>
      <c r="H13" s="42">
        <f>H14+H22+H43</f>
        <v>2266200</v>
      </c>
      <c r="I13" s="38">
        <f>I14+I22+I43</f>
        <v>2058544</v>
      </c>
      <c r="J13" s="37">
        <f>J14+J22+J43</f>
        <v>2058544</v>
      </c>
    </row>
    <row r="14" spans="2:10" ht="60" customHeight="1" thickBot="1" x14ac:dyDescent="0.3">
      <c r="B14" s="35" t="s">
        <v>45</v>
      </c>
      <c r="C14" s="107">
        <v>0</v>
      </c>
      <c r="D14" s="65">
        <v>1</v>
      </c>
      <c r="E14" s="66">
        <v>2</v>
      </c>
      <c r="F14" s="57">
        <v>0</v>
      </c>
      <c r="G14" s="58">
        <v>0</v>
      </c>
      <c r="H14" s="42">
        <f t="shared" ref="H14:J17" si="0">H15</f>
        <v>592410</v>
      </c>
      <c r="I14" s="38">
        <f t="shared" si="0"/>
        <v>592410</v>
      </c>
      <c r="J14" s="37">
        <f t="shared" si="0"/>
        <v>592410</v>
      </c>
    </row>
    <row r="15" spans="2:10" ht="67.5" customHeight="1" thickBot="1" x14ac:dyDescent="0.3">
      <c r="B15" s="39" t="s">
        <v>73</v>
      </c>
      <c r="C15" s="108">
        <v>0</v>
      </c>
      <c r="D15" s="67">
        <v>1</v>
      </c>
      <c r="E15" s="68">
        <v>2</v>
      </c>
      <c r="F15" s="62">
        <v>69000000000</v>
      </c>
      <c r="G15" s="59">
        <v>0</v>
      </c>
      <c r="H15" s="41">
        <f t="shared" si="0"/>
        <v>592410</v>
      </c>
      <c r="I15" s="36">
        <f t="shared" si="0"/>
        <v>592410</v>
      </c>
      <c r="J15" s="40">
        <f t="shared" si="0"/>
        <v>592410</v>
      </c>
    </row>
    <row r="16" spans="2:10" ht="69" customHeight="1" thickBot="1" x14ac:dyDescent="0.3">
      <c r="B16" s="39" t="s">
        <v>74</v>
      </c>
      <c r="C16" s="108">
        <v>0</v>
      </c>
      <c r="D16" s="67">
        <v>1</v>
      </c>
      <c r="E16" s="68">
        <v>2</v>
      </c>
      <c r="F16" s="62">
        <v>6910000000</v>
      </c>
      <c r="G16" s="59">
        <v>0</v>
      </c>
      <c r="H16" s="41">
        <f t="shared" si="0"/>
        <v>592410</v>
      </c>
      <c r="I16" s="36">
        <f t="shared" si="0"/>
        <v>592410</v>
      </c>
      <c r="J16" s="40">
        <f t="shared" si="0"/>
        <v>592410</v>
      </c>
    </row>
    <row r="17" spans="2:10" ht="24" customHeight="1" thickBot="1" x14ac:dyDescent="0.3">
      <c r="B17" s="39" t="s">
        <v>68</v>
      </c>
      <c r="C17" s="108">
        <v>0</v>
      </c>
      <c r="D17" s="67">
        <v>1</v>
      </c>
      <c r="E17" s="68">
        <v>2</v>
      </c>
      <c r="F17" s="62">
        <v>6910010010</v>
      </c>
      <c r="G17" s="59">
        <v>0</v>
      </c>
      <c r="H17" s="41">
        <f t="shared" si="0"/>
        <v>592410</v>
      </c>
      <c r="I17" s="36">
        <f t="shared" si="0"/>
        <v>592410</v>
      </c>
      <c r="J17" s="40">
        <f t="shared" si="0"/>
        <v>592410</v>
      </c>
    </row>
    <row r="18" spans="2:10" ht="78.75" customHeight="1" thickBot="1" x14ac:dyDescent="0.3">
      <c r="B18" s="39" t="s">
        <v>124</v>
      </c>
      <c r="C18" s="108">
        <v>0</v>
      </c>
      <c r="D18" s="67">
        <v>1</v>
      </c>
      <c r="E18" s="68">
        <v>2</v>
      </c>
      <c r="F18" s="62">
        <v>6910010010</v>
      </c>
      <c r="G18" s="59">
        <v>100</v>
      </c>
      <c r="H18" s="41">
        <f>H20+H21</f>
        <v>592410</v>
      </c>
      <c r="I18" s="36">
        <f>I19</f>
        <v>592410</v>
      </c>
      <c r="J18" s="40">
        <f>J19</f>
        <v>592410</v>
      </c>
    </row>
    <row r="19" spans="2:10" ht="40.5" customHeight="1" thickBot="1" x14ac:dyDescent="0.3">
      <c r="B19" s="39" t="s">
        <v>105</v>
      </c>
      <c r="C19" s="108">
        <v>0</v>
      </c>
      <c r="D19" s="67">
        <v>1</v>
      </c>
      <c r="E19" s="68">
        <v>2</v>
      </c>
      <c r="F19" s="62">
        <v>6910010010</v>
      </c>
      <c r="G19" s="59">
        <v>120</v>
      </c>
      <c r="H19" s="41">
        <f>H20+H21</f>
        <v>592410</v>
      </c>
      <c r="I19" s="36">
        <f>I20+I21</f>
        <v>592410</v>
      </c>
      <c r="J19" s="40">
        <f>J20+J21</f>
        <v>592410</v>
      </c>
    </row>
    <row r="20" spans="2:10" ht="40.5" customHeight="1" thickBot="1" x14ac:dyDescent="0.3">
      <c r="B20" s="39" t="s">
        <v>106</v>
      </c>
      <c r="C20" s="108">
        <v>239</v>
      </c>
      <c r="D20" s="67">
        <v>1</v>
      </c>
      <c r="E20" s="68">
        <v>2</v>
      </c>
      <c r="F20" s="62">
        <v>6910010010</v>
      </c>
      <c r="G20" s="59">
        <v>121</v>
      </c>
      <c r="H20" s="41">
        <v>455000</v>
      </c>
      <c r="I20" s="36">
        <v>455000</v>
      </c>
      <c r="J20" s="40">
        <v>455000</v>
      </c>
    </row>
    <row r="21" spans="2:10" ht="51" customHeight="1" thickBot="1" x14ac:dyDescent="0.3">
      <c r="B21" s="39" t="s">
        <v>107</v>
      </c>
      <c r="C21" s="108">
        <v>239</v>
      </c>
      <c r="D21" s="67">
        <v>1</v>
      </c>
      <c r="E21" s="68">
        <v>2</v>
      </c>
      <c r="F21" s="62">
        <v>6910010010</v>
      </c>
      <c r="G21" s="59">
        <v>129</v>
      </c>
      <c r="H21" s="41">
        <v>137410</v>
      </c>
      <c r="I21" s="36">
        <v>137410</v>
      </c>
      <c r="J21" s="40">
        <v>137410</v>
      </c>
    </row>
    <row r="22" spans="2:10" ht="82.5" customHeight="1" thickBot="1" x14ac:dyDescent="0.3">
      <c r="B22" s="35" t="s">
        <v>46</v>
      </c>
      <c r="C22" s="107">
        <v>0</v>
      </c>
      <c r="D22" s="65">
        <v>1</v>
      </c>
      <c r="E22" s="66">
        <v>4</v>
      </c>
      <c r="F22" s="57">
        <v>0</v>
      </c>
      <c r="G22" s="58">
        <v>0</v>
      </c>
      <c r="H22" s="42">
        <f t="shared" ref="H22:J24" si="1">H23</f>
        <v>1657871</v>
      </c>
      <c r="I22" s="38">
        <f t="shared" si="1"/>
        <v>1450215</v>
      </c>
      <c r="J22" s="37">
        <f t="shared" si="1"/>
        <v>1450215</v>
      </c>
    </row>
    <row r="23" spans="2:10" ht="74.25" customHeight="1" thickBot="1" x14ac:dyDescent="0.3">
      <c r="B23" s="39" t="s">
        <v>73</v>
      </c>
      <c r="C23" s="108">
        <v>0</v>
      </c>
      <c r="D23" s="67">
        <v>1</v>
      </c>
      <c r="E23" s="68">
        <v>4</v>
      </c>
      <c r="F23" s="62">
        <v>69000000000</v>
      </c>
      <c r="G23" s="59">
        <v>0</v>
      </c>
      <c r="H23" s="41">
        <f t="shared" si="1"/>
        <v>1657871</v>
      </c>
      <c r="I23" s="36">
        <f t="shared" si="1"/>
        <v>1450215</v>
      </c>
      <c r="J23" s="40">
        <f t="shared" si="1"/>
        <v>1450215</v>
      </c>
    </row>
    <row r="24" spans="2:10" ht="66.75" customHeight="1" thickBot="1" x14ac:dyDescent="0.3">
      <c r="B24" s="39" t="s">
        <v>74</v>
      </c>
      <c r="C24" s="108">
        <v>0</v>
      </c>
      <c r="D24" s="67">
        <v>1</v>
      </c>
      <c r="E24" s="68">
        <v>4</v>
      </c>
      <c r="F24" s="62">
        <v>6910000000</v>
      </c>
      <c r="G24" s="59">
        <v>0</v>
      </c>
      <c r="H24" s="41">
        <f t="shared" si="1"/>
        <v>1657871</v>
      </c>
      <c r="I24" s="36">
        <f t="shared" si="1"/>
        <v>1450215</v>
      </c>
      <c r="J24" s="40">
        <f t="shared" si="1"/>
        <v>1450215</v>
      </c>
    </row>
    <row r="25" spans="2:10" ht="36.75" customHeight="1" thickBot="1" x14ac:dyDescent="0.3">
      <c r="B25" s="39" t="s">
        <v>71</v>
      </c>
      <c r="C25" s="108">
        <v>0</v>
      </c>
      <c r="D25" s="67">
        <v>1</v>
      </c>
      <c r="E25" s="68">
        <v>4</v>
      </c>
      <c r="F25" s="62">
        <v>6910010020</v>
      </c>
      <c r="G25" s="59">
        <v>0</v>
      </c>
      <c r="H25" s="41">
        <f>H27+H31+H34+H36+H40</f>
        <v>1657871</v>
      </c>
      <c r="I25" s="36">
        <f>I26+I30+I33+I41</f>
        <v>1450215</v>
      </c>
      <c r="J25" s="40">
        <f>J26+J30+J33+J35+J40</f>
        <v>1450215</v>
      </c>
    </row>
    <row r="26" spans="2:10" ht="84" customHeight="1" thickBot="1" x14ac:dyDescent="0.3">
      <c r="B26" s="39" t="s">
        <v>124</v>
      </c>
      <c r="C26" s="108">
        <v>0</v>
      </c>
      <c r="D26" s="67">
        <v>1</v>
      </c>
      <c r="E26" s="68">
        <v>4</v>
      </c>
      <c r="F26" s="62">
        <v>6910010020</v>
      </c>
      <c r="G26" s="59">
        <v>100</v>
      </c>
      <c r="H26" s="41">
        <f>H27</f>
        <v>688758</v>
      </c>
      <c r="I26" s="36">
        <f>I27</f>
        <v>688758</v>
      </c>
      <c r="J26" s="40">
        <f>J27</f>
        <v>688758</v>
      </c>
    </row>
    <row r="27" spans="2:10" ht="56.25" customHeight="1" thickBot="1" x14ac:dyDescent="0.3">
      <c r="B27" s="39" t="s">
        <v>105</v>
      </c>
      <c r="C27" s="108">
        <v>0</v>
      </c>
      <c r="D27" s="67">
        <v>1</v>
      </c>
      <c r="E27" s="68">
        <v>4</v>
      </c>
      <c r="F27" s="62">
        <v>6910010020</v>
      </c>
      <c r="G27" s="59">
        <v>120</v>
      </c>
      <c r="H27" s="41">
        <f>H28+H29</f>
        <v>688758</v>
      </c>
      <c r="I27" s="36">
        <f>I29+I28</f>
        <v>688758</v>
      </c>
      <c r="J27" s="40">
        <f>J29+J28</f>
        <v>688758</v>
      </c>
    </row>
    <row r="28" spans="2:10" ht="60" customHeight="1" thickBot="1" x14ac:dyDescent="0.3">
      <c r="B28" s="35" t="s">
        <v>119</v>
      </c>
      <c r="C28" s="108">
        <v>239</v>
      </c>
      <c r="D28" s="67">
        <v>1</v>
      </c>
      <c r="E28" s="68">
        <v>4</v>
      </c>
      <c r="F28" s="62">
        <v>6910010020</v>
      </c>
      <c r="G28" s="59">
        <v>121</v>
      </c>
      <c r="H28" s="41">
        <v>529000</v>
      </c>
      <c r="I28" s="36">
        <v>529000</v>
      </c>
      <c r="J28" s="40">
        <v>529000</v>
      </c>
    </row>
    <row r="29" spans="2:10" ht="80.25" customHeight="1" thickBot="1" x14ac:dyDescent="0.3">
      <c r="B29" s="39" t="s">
        <v>107</v>
      </c>
      <c r="C29" s="108">
        <v>239</v>
      </c>
      <c r="D29" s="67">
        <v>1</v>
      </c>
      <c r="E29" s="68">
        <v>4</v>
      </c>
      <c r="F29" s="62">
        <v>6910010020</v>
      </c>
      <c r="G29" s="59">
        <v>129</v>
      </c>
      <c r="H29" s="41">
        <v>159758</v>
      </c>
      <c r="I29" s="36">
        <v>159758</v>
      </c>
      <c r="J29" s="40">
        <v>159758</v>
      </c>
    </row>
    <row r="30" spans="2:10" ht="57" customHeight="1" thickBot="1" x14ac:dyDescent="0.3">
      <c r="B30" s="39" t="s">
        <v>123</v>
      </c>
      <c r="C30" s="108">
        <v>0</v>
      </c>
      <c r="D30" s="67">
        <v>1</v>
      </c>
      <c r="E30" s="68">
        <v>4</v>
      </c>
      <c r="F30" s="62">
        <v>6910010020</v>
      </c>
      <c r="G30" s="59">
        <v>200</v>
      </c>
      <c r="H30" s="41">
        <f t="shared" ref="H30:J31" si="2">H31</f>
        <v>713907</v>
      </c>
      <c r="I30" s="36">
        <f t="shared" si="2"/>
        <v>513907</v>
      </c>
      <c r="J30" s="40">
        <f t="shared" si="2"/>
        <v>513907</v>
      </c>
    </row>
    <row r="31" spans="2:10" ht="33" customHeight="1" thickBot="1" x14ac:dyDescent="0.3">
      <c r="B31" s="39" t="s">
        <v>83</v>
      </c>
      <c r="C31" s="108">
        <v>0</v>
      </c>
      <c r="D31" s="67">
        <v>1</v>
      </c>
      <c r="E31" s="68">
        <v>4</v>
      </c>
      <c r="F31" s="62">
        <v>6910010020</v>
      </c>
      <c r="G31" s="59">
        <v>240</v>
      </c>
      <c r="H31" s="41">
        <f>H32</f>
        <v>713907</v>
      </c>
      <c r="I31" s="36">
        <f t="shared" si="2"/>
        <v>513907</v>
      </c>
      <c r="J31" s="40">
        <f t="shared" si="2"/>
        <v>513907</v>
      </c>
    </row>
    <row r="32" spans="2:10" ht="45.75" customHeight="1" thickBot="1" x14ac:dyDescent="0.3">
      <c r="B32" s="39" t="s">
        <v>108</v>
      </c>
      <c r="C32" s="108">
        <v>239</v>
      </c>
      <c r="D32" s="67">
        <v>1</v>
      </c>
      <c r="E32" s="68">
        <v>4</v>
      </c>
      <c r="F32" s="62">
        <v>6910010020</v>
      </c>
      <c r="G32" s="59">
        <v>244</v>
      </c>
      <c r="H32" s="41">
        <v>713907</v>
      </c>
      <c r="I32" s="36">
        <v>513907</v>
      </c>
      <c r="J32" s="40">
        <v>513907</v>
      </c>
    </row>
    <row r="33" spans="2:10" ht="21" customHeight="1" thickBot="1" x14ac:dyDescent="0.3">
      <c r="B33" s="39" t="s">
        <v>122</v>
      </c>
      <c r="C33" s="108">
        <v>0</v>
      </c>
      <c r="D33" s="67">
        <v>1</v>
      </c>
      <c r="E33" s="68">
        <v>4</v>
      </c>
      <c r="F33" s="62">
        <v>6910010020</v>
      </c>
      <c r="G33" s="59">
        <v>500</v>
      </c>
      <c r="H33" s="41">
        <f>H34</f>
        <v>10391</v>
      </c>
      <c r="I33" s="36">
        <f>I34</f>
        <v>10391</v>
      </c>
      <c r="J33" s="40">
        <f>J34</f>
        <v>10391</v>
      </c>
    </row>
    <row r="34" spans="2:10" ht="21" customHeight="1" thickBot="1" x14ac:dyDescent="0.3">
      <c r="B34" s="39" t="s">
        <v>76</v>
      </c>
      <c r="C34" s="108">
        <v>239</v>
      </c>
      <c r="D34" s="67">
        <v>1</v>
      </c>
      <c r="E34" s="68">
        <v>4</v>
      </c>
      <c r="F34" s="62">
        <v>6910010020</v>
      </c>
      <c r="G34" s="59">
        <v>540</v>
      </c>
      <c r="H34" s="41">
        <v>10391</v>
      </c>
      <c r="I34" s="36">
        <v>10391</v>
      </c>
      <c r="J34" s="40">
        <v>10391</v>
      </c>
    </row>
    <row r="35" spans="2:10" ht="20.25" customHeight="1" thickBot="1" x14ac:dyDescent="0.3">
      <c r="B35" s="39" t="s">
        <v>125</v>
      </c>
      <c r="C35" s="108">
        <v>0</v>
      </c>
      <c r="D35" s="67">
        <v>1</v>
      </c>
      <c r="E35" s="68">
        <v>4</v>
      </c>
      <c r="F35" s="62">
        <v>6910010020</v>
      </c>
      <c r="G35" s="59">
        <v>800</v>
      </c>
      <c r="H35" s="41">
        <f>H36</f>
        <v>7656</v>
      </c>
      <c r="I35" s="14">
        <v>0</v>
      </c>
      <c r="J35" s="15">
        <v>0</v>
      </c>
    </row>
    <row r="36" spans="2:10" ht="20.25" customHeight="1" thickBot="1" x14ac:dyDescent="0.3">
      <c r="B36" s="39" t="s">
        <v>109</v>
      </c>
      <c r="C36" s="108">
        <v>0</v>
      </c>
      <c r="D36" s="67">
        <v>1</v>
      </c>
      <c r="E36" s="68">
        <v>4</v>
      </c>
      <c r="F36" s="62">
        <v>6910010020</v>
      </c>
      <c r="G36" s="59">
        <v>850</v>
      </c>
      <c r="H36" s="41">
        <f>H37+H38+H39</f>
        <v>7656</v>
      </c>
      <c r="I36" s="14">
        <v>0</v>
      </c>
      <c r="J36" s="15">
        <v>0</v>
      </c>
    </row>
    <row r="37" spans="2:10" ht="30" customHeight="1" thickBot="1" x14ac:dyDescent="0.3">
      <c r="B37" s="39" t="s">
        <v>110</v>
      </c>
      <c r="C37" s="108">
        <v>239</v>
      </c>
      <c r="D37" s="67">
        <v>1</v>
      </c>
      <c r="E37" s="68">
        <v>4</v>
      </c>
      <c r="F37" s="62">
        <v>6910010020</v>
      </c>
      <c r="G37" s="59">
        <v>851</v>
      </c>
      <c r="H37" s="41">
        <v>5656</v>
      </c>
      <c r="I37" s="14">
        <v>0</v>
      </c>
      <c r="J37" s="15">
        <v>0</v>
      </c>
    </row>
    <row r="38" spans="2:10" ht="19.5" customHeight="1" thickBot="1" x14ac:dyDescent="0.3">
      <c r="B38" s="39" t="s">
        <v>111</v>
      </c>
      <c r="C38" s="108">
        <v>239</v>
      </c>
      <c r="D38" s="67">
        <v>1</v>
      </c>
      <c r="E38" s="68">
        <v>4</v>
      </c>
      <c r="F38" s="62">
        <v>6910010020</v>
      </c>
      <c r="G38" s="59">
        <v>852</v>
      </c>
      <c r="H38" s="41">
        <v>1000</v>
      </c>
      <c r="I38" s="36">
        <v>0</v>
      </c>
      <c r="J38" s="40">
        <v>0</v>
      </c>
    </row>
    <row r="39" spans="2:10" ht="16.5" customHeight="1" thickBot="1" x14ac:dyDescent="0.3">
      <c r="B39" s="39" t="s">
        <v>112</v>
      </c>
      <c r="C39" s="108">
        <v>239</v>
      </c>
      <c r="D39" s="67">
        <v>1</v>
      </c>
      <c r="E39" s="68">
        <v>4</v>
      </c>
      <c r="F39" s="62">
        <v>6910010020</v>
      </c>
      <c r="G39" s="59">
        <v>853</v>
      </c>
      <c r="H39" s="41">
        <v>1000</v>
      </c>
      <c r="I39" s="36">
        <v>0</v>
      </c>
      <c r="J39" s="40">
        <v>0</v>
      </c>
    </row>
    <row r="40" spans="2:10" ht="105.75" customHeight="1" thickBot="1" x14ac:dyDescent="0.3">
      <c r="B40" s="35" t="s">
        <v>127</v>
      </c>
      <c r="C40" s="108">
        <v>0</v>
      </c>
      <c r="D40" s="67">
        <v>1</v>
      </c>
      <c r="E40" s="68">
        <v>4</v>
      </c>
      <c r="F40" s="62">
        <v>6910015010</v>
      </c>
      <c r="G40" s="59">
        <v>0</v>
      </c>
      <c r="H40" s="41">
        <f>H42</f>
        <v>237159</v>
      </c>
      <c r="I40" s="14">
        <f>I41</f>
        <v>237159</v>
      </c>
      <c r="J40" s="15">
        <f>J41</f>
        <v>237159</v>
      </c>
    </row>
    <row r="41" spans="2:10" ht="21" customHeight="1" thickBot="1" x14ac:dyDescent="0.3">
      <c r="B41" s="35" t="s">
        <v>122</v>
      </c>
      <c r="C41" s="108">
        <v>239</v>
      </c>
      <c r="D41" s="67">
        <v>1</v>
      </c>
      <c r="E41" s="68">
        <v>4</v>
      </c>
      <c r="F41" s="62">
        <v>6910015010</v>
      </c>
      <c r="G41" s="59">
        <v>500</v>
      </c>
      <c r="H41" s="41">
        <f>H42</f>
        <v>237159</v>
      </c>
      <c r="I41" s="14">
        <f>I42</f>
        <v>237159</v>
      </c>
      <c r="J41" s="15">
        <f>J42</f>
        <v>237159</v>
      </c>
    </row>
    <row r="42" spans="2:10" ht="21" customHeight="1" thickBot="1" x14ac:dyDescent="0.3">
      <c r="B42" s="35" t="s">
        <v>76</v>
      </c>
      <c r="C42" s="108">
        <v>239</v>
      </c>
      <c r="D42" s="67">
        <v>1</v>
      </c>
      <c r="E42" s="68">
        <v>4</v>
      </c>
      <c r="F42" s="62">
        <v>6910015010</v>
      </c>
      <c r="G42" s="59">
        <v>540</v>
      </c>
      <c r="H42" s="41">
        <v>237159</v>
      </c>
      <c r="I42" s="14">
        <v>237159</v>
      </c>
      <c r="J42" s="15">
        <v>237159</v>
      </c>
    </row>
    <row r="43" spans="2:10" ht="54" customHeight="1" thickBot="1" x14ac:dyDescent="0.3">
      <c r="B43" s="35" t="s">
        <v>72</v>
      </c>
      <c r="C43" s="107">
        <v>0</v>
      </c>
      <c r="D43" s="65">
        <v>1</v>
      </c>
      <c r="E43" s="66">
        <v>6</v>
      </c>
      <c r="F43" s="57">
        <v>0</v>
      </c>
      <c r="G43" s="58">
        <v>0</v>
      </c>
      <c r="H43" s="42">
        <f t="shared" ref="H43:J45" si="3">H44</f>
        <v>15919</v>
      </c>
      <c r="I43" s="111">
        <f t="shared" si="3"/>
        <v>15919</v>
      </c>
      <c r="J43" s="112">
        <f t="shared" si="3"/>
        <v>15919</v>
      </c>
    </row>
    <row r="44" spans="2:10" ht="73.5" customHeight="1" thickBot="1" x14ac:dyDescent="0.3">
      <c r="B44" s="39" t="s">
        <v>73</v>
      </c>
      <c r="C44" s="108">
        <v>0</v>
      </c>
      <c r="D44" s="67">
        <v>1</v>
      </c>
      <c r="E44" s="68">
        <v>6</v>
      </c>
      <c r="F44" s="62">
        <v>69000000000</v>
      </c>
      <c r="G44" s="59">
        <v>0</v>
      </c>
      <c r="H44" s="41">
        <f t="shared" si="3"/>
        <v>15919</v>
      </c>
      <c r="I44" s="14">
        <f t="shared" si="3"/>
        <v>15919</v>
      </c>
      <c r="J44" s="15">
        <f t="shared" si="3"/>
        <v>15919</v>
      </c>
    </row>
    <row r="45" spans="2:10" ht="72" customHeight="1" thickBot="1" x14ac:dyDescent="0.3">
      <c r="B45" s="39" t="s">
        <v>74</v>
      </c>
      <c r="C45" s="108">
        <v>0</v>
      </c>
      <c r="D45" s="67">
        <v>1</v>
      </c>
      <c r="E45" s="68">
        <v>6</v>
      </c>
      <c r="F45" s="62">
        <v>6910000000</v>
      </c>
      <c r="G45" s="59">
        <v>0</v>
      </c>
      <c r="H45" s="41">
        <f t="shared" si="3"/>
        <v>15919</v>
      </c>
      <c r="I45" s="14">
        <f t="shared" si="3"/>
        <v>15919</v>
      </c>
      <c r="J45" s="15">
        <f t="shared" si="3"/>
        <v>15919</v>
      </c>
    </row>
    <row r="46" spans="2:10" ht="54.75" customHeight="1" thickBot="1" x14ac:dyDescent="0.3">
      <c r="B46" s="39" t="s">
        <v>75</v>
      </c>
      <c r="C46" s="108">
        <v>0</v>
      </c>
      <c r="D46" s="67">
        <v>1</v>
      </c>
      <c r="E46" s="68">
        <v>6</v>
      </c>
      <c r="F46" s="62">
        <v>6910010080</v>
      </c>
      <c r="G46" s="59">
        <v>0</v>
      </c>
      <c r="H46" s="41">
        <f>H48</f>
        <v>15919</v>
      </c>
      <c r="I46" s="14">
        <f>I47</f>
        <v>15919</v>
      </c>
      <c r="J46" s="15">
        <f>J47</f>
        <v>15919</v>
      </c>
    </row>
    <row r="47" spans="2:10" ht="19.5" customHeight="1" thickBot="1" x14ac:dyDescent="0.3">
      <c r="B47" s="39" t="s">
        <v>122</v>
      </c>
      <c r="C47" s="108">
        <v>0</v>
      </c>
      <c r="D47" s="67">
        <v>1</v>
      </c>
      <c r="E47" s="68">
        <v>6</v>
      </c>
      <c r="F47" s="62">
        <v>6910010080</v>
      </c>
      <c r="G47" s="59">
        <v>500</v>
      </c>
      <c r="H47" s="41">
        <f>H48</f>
        <v>15919</v>
      </c>
      <c r="I47" s="14">
        <f>I48</f>
        <v>15919</v>
      </c>
      <c r="J47" s="15">
        <f>J48</f>
        <v>15919</v>
      </c>
    </row>
    <row r="48" spans="2:10" ht="19.5" customHeight="1" thickBot="1" x14ac:dyDescent="0.3">
      <c r="B48" s="39" t="s">
        <v>76</v>
      </c>
      <c r="C48" s="108">
        <v>239</v>
      </c>
      <c r="D48" s="67">
        <v>1</v>
      </c>
      <c r="E48" s="68">
        <v>6</v>
      </c>
      <c r="F48" s="62">
        <v>6910010080</v>
      </c>
      <c r="G48" s="59">
        <v>540</v>
      </c>
      <c r="H48" s="41">
        <v>15919</v>
      </c>
      <c r="I48" s="14">
        <v>15919</v>
      </c>
      <c r="J48" s="15">
        <v>15919</v>
      </c>
    </row>
    <row r="49" spans="2:10" ht="19.5" customHeight="1" thickBot="1" x14ac:dyDescent="0.3">
      <c r="B49" s="35" t="s">
        <v>77</v>
      </c>
      <c r="C49" s="107">
        <v>0</v>
      </c>
      <c r="D49" s="65">
        <v>2</v>
      </c>
      <c r="E49" s="66">
        <v>0</v>
      </c>
      <c r="F49" s="57">
        <v>0</v>
      </c>
      <c r="G49" s="58">
        <v>0</v>
      </c>
      <c r="H49" s="42">
        <f>H50</f>
        <v>89900</v>
      </c>
      <c r="I49" s="38">
        <f>I51</f>
        <v>89900</v>
      </c>
      <c r="J49" s="37">
        <f t="shared" ref="J49:J54" si="4">J50</f>
        <v>89900</v>
      </c>
    </row>
    <row r="50" spans="2:10" ht="35.25" customHeight="1" thickBot="1" x14ac:dyDescent="0.3">
      <c r="B50" s="35" t="s">
        <v>48</v>
      </c>
      <c r="C50" s="107">
        <v>0</v>
      </c>
      <c r="D50" s="65">
        <v>2</v>
      </c>
      <c r="E50" s="66">
        <v>3</v>
      </c>
      <c r="F50" s="57">
        <v>0</v>
      </c>
      <c r="G50" s="58">
        <v>0</v>
      </c>
      <c r="H50" s="42">
        <f>H51</f>
        <v>89900</v>
      </c>
      <c r="I50" s="38">
        <f>I51</f>
        <v>89900</v>
      </c>
      <c r="J50" s="37">
        <f t="shared" si="4"/>
        <v>89900</v>
      </c>
    </row>
    <row r="51" spans="2:10" ht="76.5" customHeight="1" thickBot="1" x14ac:dyDescent="0.3">
      <c r="B51" s="39" t="s">
        <v>73</v>
      </c>
      <c r="C51" s="108">
        <v>0</v>
      </c>
      <c r="D51" s="67">
        <v>2</v>
      </c>
      <c r="E51" s="68">
        <v>3</v>
      </c>
      <c r="F51" s="62">
        <v>69000000000</v>
      </c>
      <c r="G51" s="59">
        <v>0</v>
      </c>
      <c r="H51" s="41">
        <f>H52</f>
        <v>89900</v>
      </c>
      <c r="I51" s="36">
        <f>I52</f>
        <v>89900</v>
      </c>
      <c r="J51" s="40">
        <f t="shared" si="4"/>
        <v>89900</v>
      </c>
    </row>
    <row r="52" spans="2:10" ht="53.25" customHeight="1" thickBot="1" x14ac:dyDescent="0.3">
      <c r="B52" s="35" t="s">
        <v>120</v>
      </c>
      <c r="C52" s="108">
        <v>0</v>
      </c>
      <c r="D52" s="67">
        <v>2</v>
      </c>
      <c r="E52" s="68">
        <v>3</v>
      </c>
      <c r="F52" s="62">
        <v>6920000000</v>
      </c>
      <c r="G52" s="59">
        <v>0</v>
      </c>
      <c r="H52" s="41">
        <f>H53</f>
        <v>89900</v>
      </c>
      <c r="I52" s="36">
        <f>I53</f>
        <v>89900</v>
      </c>
      <c r="J52" s="40">
        <f t="shared" si="4"/>
        <v>89900</v>
      </c>
    </row>
    <row r="53" spans="2:10" ht="41.25" customHeight="1" thickBot="1" x14ac:dyDescent="0.3">
      <c r="B53" s="39" t="s">
        <v>80</v>
      </c>
      <c r="C53" s="108">
        <v>0</v>
      </c>
      <c r="D53" s="67">
        <v>2</v>
      </c>
      <c r="E53" s="68">
        <v>3</v>
      </c>
      <c r="F53" s="62">
        <v>6920051180</v>
      </c>
      <c r="G53" s="59">
        <v>0</v>
      </c>
      <c r="H53" s="41">
        <f>H55</f>
        <v>89900</v>
      </c>
      <c r="I53" s="36">
        <f>I54</f>
        <v>89900</v>
      </c>
      <c r="J53" s="40">
        <f t="shared" si="4"/>
        <v>89900</v>
      </c>
    </row>
    <row r="54" spans="2:10" ht="85.5" customHeight="1" thickBot="1" x14ac:dyDescent="0.3">
      <c r="B54" s="39" t="s">
        <v>124</v>
      </c>
      <c r="C54" s="108">
        <v>0</v>
      </c>
      <c r="D54" s="67">
        <v>2</v>
      </c>
      <c r="E54" s="68">
        <v>3</v>
      </c>
      <c r="F54" s="62">
        <v>6920051180</v>
      </c>
      <c r="G54" s="59">
        <v>100</v>
      </c>
      <c r="H54" s="41">
        <f>H55</f>
        <v>89900</v>
      </c>
      <c r="I54" s="36">
        <f>I55</f>
        <v>89900</v>
      </c>
      <c r="J54" s="40">
        <f t="shared" si="4"/>
        <v>89900</v>
      </c>
    </row>
    <row r="55" spans="2:10" ht="47.25" customHeight="1" thickBot="1" x14ac:dyDescent="0.3">
      <c r="B55" s="35" t="s">
        <v>121</v>
      </c>
      <c r="C55" s="108">
        <v>239</v>
      </c>
      <c r="D55" s="67">
        <v>2</v>
      </c>
      <c r="E55" s="68">
        <v>3</v>
      </c>
      <c r="F55" s="62">
        <v>6920051180</v>
      </c>
      <c r="G55" s="59">
        <v>120</v>
      </c>
      <c r="H55" s="41">
        <f>H56+H57+H58</f>
        <v>89900</v>
      </c>
      <c r="I55" s="36">
        <f>I56+I57+I58</f>
        <v>89900</v>
      </c>
      <c r="J55" s="40">
        <f>J56+J57+J58</f>
        <v>89900</v>
      </c>
    </row>
    <row r="56" spans="2:10" ht="35.25" customHeight="1" thickBot="1" x14ac:dyDescent="0.3">
      <c r="B56" s="39" t="s">
        <v>106</v>
      </c>
      <c r="C56" s="108">
        <v>239</v>
      </c>
      <c r="D56" s="67">
        <v>2</v>
      </c>
      <c r="E56" s="68">
        <v>3</v>
      </c>
      <c r="F56" s="62">
        <v>6920051180</v>
      </c>
      <c r="G56" s="59">
        <v>121</v>
      </c>
      <c r="H56" s="41">
        <v>68000</v>
      </c>
      <c r="I56" s="36">
        <v>68000</v>
      </c>
      <c r="J56" s="40">
        <v>68000</v>
      </c>
    </row>
    <row r="57" spans="2:10" ht="70.5" customHeight="1" thickBot="1" x14ac:dyDescent="0.3">
      <c r="B57" s="39" t="s">
        <v>107</v>
      </c>
      <c r="C57" s="108">
        <v>239</v>
      </c>
      <c r="D57" s="67">
        <v>2</v>
      </c>
      <c r="E57" s="68">
        <v>3</v>
      </c>
      <c r="F57" s="62">
        <v>6920051180</v>
      </c>
      <c r="G57" s="59">
        <v>129</v>
      </c>
      <c r="H57" s="41">
        <v>20536</v>
      </c>
      <c r="I57" s="36">
        <v>20536</v>
      </c>
      <c r="J57" s="40">
        <v>20536</v>
      </c>
    </row>
    <row r="58" spans="2:10" ht="30" customHeight="1" thickBot="1" x14ac:dyDescent="0.3">
      <c r="B58" s="39" t="s">
        <v>83</v>
      </c>
      <c r="C58" s="108">
        <v>239</v>
      </c>
      <c r="D58" s="67">
        <v>2</v>
      </c>
      <c r="E58" s="68">
        <v>3</v>
      </c>
      <c r="F58" s="62">
        <v>6920051180</v>
      </c>
      <c r="G58" s="59">
        <v>240</v>
      </c>
      <c r="H58" s="41">
        <f>H59</f>
        <v>1364</v>
      </c>
      <c r="I58" s="14">
        <f>I59</f>
        <v>1364</v>
      </c>
      <c r="J58" s="40">
        <f>J59</f>
        <v>1364</v>
      </c>
    </row>
    <row r="59" spans="2:10" ht="45" customHeight="1" thickBot="1" x14ac:dyDescent="0.3">
      <c r="B59" s="39" t="s">
        <v>108</v>
      </c>
      <c r="C59" s="108">
        <v>239</v>
      </c>
      <c r="D59" s="67">
        <v>2</v>
      </c>
      <c r="E59" s="68">
        <v>3</v>
      </c>
      <c r="F59" s="62">
        <v>6920051180</v>
      </c>
      <c r="G59" s="59">
        <v>244</v>
      </c>
      <c r="H59" s="41">
        <v>1364</v>
      </c>
      <c r="I59" s="14">
        <v>1364</v>
      </c>
      <c r="J59" s="40">
        <v>1364</v>
      </c>
    </row>
    <row r="60" spans="2:10" ht="48" customHeight="1" thickBot="1" x14ac:dyDescent="0.3">
      <c r="B60" s="35" t="s">
        <v>81</v>
      </c>
      <c r="C60" s="107">
        <v>0</v>
      </c>
      <c r="D60" s="65">
        <v>3</v>
      </c>
      <c r="E60" s="66">
        <v>0</v>
      </c>
      <c r="F60" s="57">
        <v>0</v>
      </c>
      <c r="G60" s="58">
        <v>0</v>
      </c>
      <c r="H60" s="42">
        <f>H61</f>
        <v>27000</v>
      </c>
      <c r="I60" s="38">
        <f>I61</f>
        <v>27000</v>
      </c>
      <c r="J60" s="37">
        <f>J61</f>
        <v>27000</v>
      </c>
    </row>
    <row r="61" spans="2:10" ht="18" customHeight="1" thickBot="1" x14ac:dyDescent="0.3">
      <c r="B61" s="35" t="s">
        <v>50</v>
      </c>
      <c r="C61" s="107">
        <v>0</v>
      </c>
      <c r="D61" s="65">
        <v>3</v>
      </c>
      <c r="E61" s="66">
        <v>10</v>
      </c>
      <c r="F61" s="57">
        <v>0</v>
      </c>
      <c r="G61" s="58">
        <v>0</v>
      </c>
      <c r="H61" s="42">
        <f>H62</f>
        <v>27000</v>
      </c>
      <c r="I61" s="38">
        <v>27000</v>
      </c>
      <c r="J61" s="37">
        <v>27000</v>
      </c>
    </row>
    <row r="62" spans="2:10" ht="69.75" customHeight="1" thickBot="1" x14ac:dyDescent="0.3">
      <c r="B62" s="39" t="s">
        <v>73</v>
      </c>
      <c r="C62" s="108">
        <v>0</v>
      </c>
      <c r="D62" s="67">
        <v>3</v>
      </c>
      <c r="E62" s="68">
        <v>10</v>
      </c>
      <c r="F62" s="62">
        <v>69000000000</v>
      </c>
      <c r="G62" s="59">
        <v>0</v>
      </c>
      <c r="H62" s="41">
        <f>H63</f>
        <v>27000</v>
      </c>
      <c r="I62" s="36">
        <v>27000</v>
      </c>
      <c r="J62" s="40">
        <v>27000</v>
      </c>
    </row>
    <row r="63" spans="2:10" ht="54" customHeight="1" thickBot="1" x14ac:dyDescent="0.3">
      <c r="B63" s="39" t="s">
        <v>84</v>
      </c>
      <c r="C63" s="108">
        <v>0</v>
      </c>
      <c r="D63" s="67">
        <v>3</v>
      </c>
      <c r="E63" s="68">
        <v>10</v>
      </c>
      <c r="F63" s="62">
        <v>6930000000</v>
      </c>
      <c r="G63" s="59">
        <v>0</v>
      </c>
      <c r="H63" s="41">
        <f>H64</f>
        <v>27000</v>
      </c>
      <c r="I63" s="36">
        <v>27000</v>
      </c>
      <c r="J63" s="40">
        <v>27000</v>
      </c>
    </row>
    <row r="64" spans="2:10" ht="62.25" customHeight="1" thickBot="1" x14ac:dyDescent="0.3">
      <c r="B64" s="39" t="s">
        <v>113</v>
      </c>
      <c r="C64" s="108">
        <v>0</v>
      </c>
      <c r="D64" s="67">
        <v>3</v>
      </c>
      <c r="E64" s="68">
        <v>10</v>
      </c>
      <c r="F64" s="62">
        <v>6930095020</v>
      </c>
      <c r="G64" s="59">
        <v>0</v>
      </c>
      <c r="H64" s="41">
        <f>H66</f>
        <v>27000</v>
      </c>
      <c r="I64" s="36">
        <v>27000</v>
      </c>
      <c r="J64" s="40">
        <v>27000</v>
      </c>
    </row>
    <row r="65" spans="2:10" ht="40.5" customHeight="1" thickBot="1" x14ac:dyDescent="0.3">
      <c r="B65" s="39" t="s">
        <v>123</v>
      </c>
      <c r="C65" s="108">
        <v>0</v>
      </c>
      <c r="D65" s="67">
        <v>3</v>
      </c>
      <c r="E65" s="68">
        <v>10</v>
      </c>
      <c r="F65" s="62">
        <v>6930095020</v>
      </c>
      <c r="G65" s="59">
        <v>200</v>
      </c>
      <c r="H65" s="41">
        <f>H66</f>
        <v>27000</v>
      </c>
      <c r="I65" s="36">
        <v>27000</v>
      </c>
      <c r="J65" s="40">
        <v>27000</v>
      </c>
    </row>
    <row r="66" spans="2:10" ht="29.25" customHeight="1" thickBot="1" x14ac:dyDescent="0.3">
      <c r="B66" s="39" t="s">
        <v>83</v>
      </c>
      <c r="C66" s="108">
        <v>239</v>
      </c>
      <c r="D66" s="67">
        <v>3</v>
      </c>
      <c r="E66" s="68">
        <v>10</v>
      </c>
      <c r="F66" s="62">
        <v>6930095020</v>
      </c>
      <c r="G66" s="59">
        <v>240</v>
      </c>
      <c r="H66" s="41">
        <f>H67</f>
        <v>27000</v>
      </c>
      <c r="I66" s="36">
        <v>27000</v>
      </c>
      <c r="J66" s="40">
        <v>27000</v>
      </c>
    </row>
    <row r="67" spans="2:10" ht="43.5" customHeight="1" thickBot="1" x14ac:dyDescent="0.3">
      <c r="B67" s="39" t="s">
        <v>108</v>
      </c>
      <c r="C67" s="108">
        <v>239</v>
      </c>
      <c r="D67" s="67">
        <v>3</v>
      </c>
      <c r="E67" s="68">
        <v>10</v>
      </c>
      <c r="F67" s="62">
        <v>6930095020</v>
      </c>
      <c r="G67" s="59">
        <v>244</v>
      </c>
      <c r="H67" s="41">
        <v>27000</v>
      </c>
      <c r="I67" s="36">
        <v>27000</v>
      </c>
      <c r="J67" s="40">
        <v>27000</v>
      </c>
    </row>
    <row r="68" spans="2:10" ht="18" customHeight="1" thickBot="1" x14ac:dyDescent="0.3">
      <c r="B68" s="35" t="s">
        <v>86</v>
      </c>
      <c r="C68" s="107">
        <v>0</v>
      </c>
      <c r="D68" s="65">
        <v>4</v>
      </c>
      <c r="E68" s="66">
        <v>0</v>
      </c>
      <c r="F68" s="57">
        <v>0</v>
      </c>
      <c r="G68" s="58">
        <v>0</v>
      </c>
      <c r="H68" s="42">
        <f t="shared" ref="H68:J71" si="5">H69</f>
        <v>257000</v>
      </c>
      <c r="I68" s="38">
        <f t="shared" si="5"/>
        <v>323000</v>
      </c>
      <c r="J68" s="37">
        <f t="shared" si="5"/>
        <v>461000</v>
      </c>
    </row>
    <row r="69" spans="2:10" ht="19.5" customHeight="1" thickBot="1" x14ac:dyDescent="0.3">
      <c r="B69" s="35" t="s">
        <v>52</v>
      </c>
      <c r="C69" s="107">
        <v>0</v>
      </c>
      <c r="D69" s="65">
        <v>4</v>
      </c>
      <c r="E69" s="66">
        <v>9</v>
      </c>
      <c r="F69" s="57">
        <v>0</v>
      </c>
      <c r="G69" s="58">
        <v>0</v>
      </c>
      <c r="H69" s="42">
        <f t="shared" si="5"/>
        <v>257000</v>
      </c>
      <c r="I69" s="38">
        <f t="shared" si="5"/>
        <v>323000</v>
      </c>
      <c r="J69" s="37">
        <f t="shared" si="5"/>
        <v>461000</v>
      </c>
    </row>
    <row r="70" spans="2:10" ht="73.5" customHeight="1" thickBot="1" x14ac:dyDescent="0.3">
      <c r="B70" s="39" t="s">
        <v>73</v>
      </c>
      <c r="C70" s="108">
        <v>0</v>
      </c>
      <c r="D70" s="67">
        <v>4</v>
      </c>
      <c r="E70" s="68">
        <v>9</v>
      </c>
      <c r="F70" s="62">
        <v>69000000000</v>
      </c>
      <c r="G70" s="59">
        <v>0</v>
      </c>
      <c r="H70" s="41">
        <f t="shared" si="5"/>
        <v>257000</v>
      </c>
      <c r="I70" s="36">
        <f t="shared" si="5"/>
        <v>323000</v>
      </c>
      <c r="J70" s="40">
        <f t="shared" si="5"/>
        <v>461000</v>
      </c>
    </row>
    <row r="71" spans="2:10" ht="44.25" customHeight="1" thickBot="1" x14ac:dyDescent="0.3">
      <c r="B71" s="43" t="s">
        <v>87</v>
      </c>
      <c r="C71" s="108">
        <v>0</v>
      </c>
      <c r="D71" s="67">
        <v>4</v>
      </c>
      <c r="E71" s="68">
        <v>9</v>
      </c>
      <c r="F71" s="62">
        <v>6940000000</v>
      </c>
      <c r="G71" s="59">
        <v>0</v>
      </c>
      <c r="H71" s="41">
        <f t="shared" si="5"/>
        <v>257000</v>
      </c>
      <c r="I71" s="36">
        <f t="shared" si="5"/>
        <v>323000</v>
      </c>
      <c r="J71" s="40">
        <f t="shared" si="5"/>
        <v>461000</v>
      </c>
    </row>
    <row r="72" spans="2:10" ht="42" customHeight="1" thickBot="1" x14ac:dyDescent="0.3">
      <c r="B72" s="39" t="s">
        <v>114</v>
      </c>
      <c r="C72" s="108">
        <v>0</v>
      </c>
      <c r="D72" s="67">
        <v>4</v>
      </c>
      <c r="E72" s="68">
        <v>9</v>
      </c>
      <c r="F72" s="62">
        <v>6940095280</v>
      </c>
      <c r="G72" s="59">
        <v>0</v>
      </c>
      <c r="H72" s="41">
        <f>H74</f>
        <v>257000</v>
      </c>
      <c r="I72" s="36">
        <f t="shared" ref="I72:J74" si="6">I73</f>
        <v>323000</v>
      </c>
      <c r="J72" s="40">
        <f t="shared" si="6"/>
        <v>461000</v>
      </c>
    </row>
    <row r="73" spans="2:10" ht="40.5" customHeight="1" thickBot="1" x14ac:dyDescent="0.3">
      <c r="B73" s="39" t="s">
        <v>123</v>
      </c>
      <c r="C73" s="108">
        <v>0</v>
      </c>
      <c r="D73" s="67">
        <v>4</v>
      </c>
      <c r="E73" s="68">
        <v>9</v>
      </c>
      <c r="F73" s="62">
        <v>6940095280</v>
      </c>
      <c r="G73" s="59">
        <v>200</v>
      </c>
      <c r="H73" s="41">
        <f>H74</f>
        <v>257000</v>
      </c>
      <c r="I73" s="36">
        <f t="shared" si="6"/>
        <v>323000</v>
      </c>
      <c r="J73" s="40">
        <f t="shared" si="6"/>
        <v>461000</v>
      </c>
    </row>
    <row r="74" spans="2:10" ht="30" customHeight="1" thickBot="1" x14ac:dyDescent="0.3">
      <c r="B74" s="39" t="s">
        <v>83</v>
      </c>
      <c r="C74" s="108">
        <v>239</v>
      </c>
      <c r="D74" s="67">
        <v>4</v>
      </c>
      <c r="E74" s="68">
        <v>9</v>
      </c>
      <c r="F74" s="62">
        <v>6940095280</v>
      </c>
      <c r="G74" s="59">
        <v>240</v>
      </c>
      <c r="H74" s="41">
        <f>H75</f>
        <v>257000</v>
      </c>
      <c r="I74" s="36">
        <f t="shared" si="6"/>
        <v>323000</v>
      </c>
      <c r="J74" s="40">
        <f t="shared" si="6"/>
        <v>461000</v>
      </c>
    </row>
    <row r="75" spans="2:10" ht="18.75" customHeight="1" thickBot="1" x14ac:dyDescent="0.3">
      <c r="B75" s="39" t="s">
        <v>126</v>
      </c>
      <c r="C75" s="108">
        <v>239</v>
      </c>
      <c r="D75" s="67">
        <v>4</v>
      </c>
      <c r="E75" s="68">
        <v>9</v>
      </c>
      <c r="F75" s="62">
        <v>6940095280</v>
      </c>
      <c r="G75" s="59">
        <v>244</v>
      </c>
      <c r="H75" s="41">
        <v>257000</v>
      </c>
      <c r="I75" s="36">
        <v>323000</v>
      </c>
      <c r="J75" s="40">
        <v>461000</v>
      </c>
    </row>
    <row r="76" spans="2:10" ht="31.5" customHeight="1" thickBot="1" x14ac:dyDescent="0.3">
      <c r="B76" s="35" t="s">
        <v>88</v>
      </c>
      <c r="C76" s="107">
        <v>0</v>
      </c>
      <c r="D76" s="65">
        <v>5</v>
      </c>
      <c r="E76" s="66">
        <v>0</v>
      </c>
      <c r="F76" s="57">
        <v>0</v>
      </c>
      <c r="G76" s="58">
        <v>0</v>
      </c>
      <c r="H76" s="42">
        <f t="shared" ref="H76:H82" si="7">H77</f>
        <v>650000</v>
      </c>
      <c r="I76" s="38">
        <f t="shared" ref="I76:J82" si="8">I77</f>
        <v>450000</v>
      </c>
      <c r="J76" s="37">
        <f t="shared" si="8"/>
        <v>450000</v>
      </c>
    </row>
    <row r="77" spans="2:10" ht="13.5" customHeight="1" thickBot="1" x14ac:dyDescent="0.3">
      <c r="B77" s="35" t="s">
        <v>54</v>
      </c>
      <c r="C77" s="107">
        <v>0</v>
      </c>
      <c r="D77" s="65">
        <v>5</v>
      </c>
      <c r="E77" s="66">
        <v>3</v>
      </c>
      <c r="F77" s="57">
        <v>0</v>
      </c>
      <c r="G77" s="58">
        <v>0</v>
      </c>
      <c r="H77" s="42">
        <f t="shared" si="7"/>
        <v>650000</v>
      </c>
      <c r="I77" s="38">
        <f t="shared" si="8"/>
        <v>450000</v>
      </c>
      <c r="J77" s="37">
        <f t="shared" si="8"/>
        <v>450000</v>
      </c>
    </row>
    <row r="78" spans="2:10" ht="69" customHeight="1" thickBot="1" x14ac:dyDescent="0.3">
      <c r="B78" s="39" t="s">
        <v>73</v>
      </c>
      <c r="C78" s="108">
        <v>0</v>
      </c>
      <c r="D78" s="67">
        <v>5</v>
      </c>
      <c r="E78" s="68">
        <v>3</v>
      </c>
      <c r="F78" s="62">
        <v>69000000000</v>
      </c>
      <c r="G78" s="59">
        <v>0</v>
      </c>
      <c r="H78" s="41">
        <f t="shared" si="7"/>
        <v>650000</v>
      </c>
      <c r="I78" s="36">
        <f t="shared" si="8"/>
        <v>450000</v>
      </c>
      <c r="J78" s="40">
        <f t="shared" si="8"/>
        <v>450000</v>
      </c>
    </row>
    <row r="79" spans="2:10" ht="44.25" customHeight="1" thickBot="1" x14ac:dyDescent="0.3">
      <c r="B79" s="39" t="s">
        <v>115</v>
      </c>
      <c r="C79" s="108">
        <v>0</v>
      </c>
      <c r="D79" s="67">
        <v>5</v>
      </c>
      <c r="E79" s="68">
        <v>3</v>
      </c>
      <c r="F79" s="62">
        <v>6950000000</v>
      </c>
      <c r="G79" s="59">
        <v>0</v>
      </c>
      <c r="H79" s="41">
        <f t="shared" si="7"/>
        <v>650000</v>
      </c>
      <c r="I79" s="36">
        <f t="shared" si="8"/>
        <v>450000</v>
      </c>
      <c r="J79" s="40">
        <f t="shared" si="8"/>
        <v>450000</v>
      </c>
    </row>
    <row r="80" spans="2:10" ht="43.5" customHeight="1" thickBot="1" x14ac:dyDescent="0.3">
      <c r="B80" s="39" t="s">
        <v>90</v>
      </c>
      <c r="C80" s="108">
        <v>0</v>
      </c>
      <c r="D80" s="67">
        <v>5</v>
      </c>
      <c r="E80" s="68">
        <v>3</v>
      </c>
      <c r="F80" s="62">
        <v>6950095310</v>
      </c>
      <c r="G80" s="59">
        <v>0</v>
      </c>
      <c r="H80" s="41">
        <f t="shared" si="7"/>
        <v>650000</v>
      </c>
      <c r="I80" s="36">
        <f t="shared" si="8"/>
        <v>450000</v>
      </c>
      <c r="J80" s="40">
        <f t="shared" si="8"/>
        <v>450000</v>
      </c>
    </row>
    <row r="81" spans="2:10" ht="45.75" customHeight="1" thickBot="1" x14ac:dyDescent="0.3">
      <c r="B81" s="39" t="s">
        <v>123</v>
      </c>
      <c r="C81" s="108">
        <v>0</v>
      </c>
      <c r="D81" s="67">
        <v>5</v>
      </c>
      <c r="E81" s="68">
        <v>3</v>
      </c>
      <c r="F81" s="62">
        <v>6950095310</v>
      </c>
      <c r="G81" s="59">
        <v>200</v>
      </c>
      <c r="H81" s="41">
        <f t="shared" si="7"/>
        <v>650000</v>
      </c>
      <c r="I81" s="36">
        <f t="shared" si="8"/>
        <v>450000</v>
      </c>
      <c r="J81" s="40">
        <f t="shared" si="8"/>
        <v>450000</v>
      </c>
    </row>
    <row r="82" spans="2:10" ht="31.5" customHeight="1" thickBot="1" x14ac:dyDescent="0.3">
      <c r="B82" s="39" t="s">
        <v>83</v>
      </c>
      <c r="C82" s="108">
        <v>239</v>
      </c>
      <c r="D82" s="67">
        <v>5</v>
      </c>
      <c r="E82" s="68">
        <v>3</v>
      </c>
      <c r="F82" s="62">
        <v>6950095310</v>
      </c>
      <c r="G82" s="59">
        <v>240</v>
      </c>
      <c r="H82" s="41">
        <f t="shared" si="7"/>
        <v>650000</v>
      </c>
      <c r="I82" s="36">
        <f t="shared" si="8"/>
        <v>450000</v>
      </c>
      <c r="J82" s="40">
        <f t="shared" si="8"/>
        <v>450000</v>
      </c>
    </row>
    <row r="83" spans="2:10" ht="49.5" customHeight="1" thickBot="1" x14ac:dyDescent="0.3">
      <c r="B83" s="39" t="s">
        <v>108</v>
      </c>
      <c r="C83" s="108">
        <v>239</v>
      </c>
      <c r="D83" s="67">
        <v>5</v>
      </c>
      <c r="E83" s="68">
        <v>3</v>
      </c>
      <c r="F83" s="62">
        <v>6950095310</v>
      </c>
      <c r="G83" s="59">
        <v>244</v>
      </c>
      <c r="H83" s="41">
        <v>650000</v>
      </c>
      <c r="I83" s="36">
        <v>450000</v>
      </c>
      <c r="J83" s="40">
        <v>450000</v>
      </c>
    </row>
    <row r="84" spans="2:10" ht="21" customHeight="1" thickBot="1" x14ac:dyDescent="0.3">
      <c r="B84" s="44" t="s">
        <v>91</v>
      </c>
      <c r="C84" s="107">
        <v>0</v>
      </c>
      <c r="D84" s="65">
        <v>8</v>
      </c>
      <c r="E84" s="66">
        <v>0</v>
      </c>
      <c r="F84" s="57">
        <v>0</v>
      </c>
      <c r="G84" s="58">
        <v>0</v>
      </c>
      <c r="H84" s="42">
        <f t="shared" ref="H84:J86" si="9">H85</f>
        <v>1304700</v>
      </c>
      <c r="I84" s="38">
        <f t="shared" si="9"/>
        <v>1249356</v>
      </c>
      <c r="J84" s="37">
        <f t="shared" si="9"/>
        <v>1153956</v>
      </c>
    </row>
    <row r="85" spans="2:10" ht="17.25" customHeight="1" thickBot="1" x14ac:dyDescent="0.3">
      <c r="B85" s="44" t="s">
        <v>55</v>
      </c>
      <c r="C85" s="107">
        <v>0</v>
      </c>
      <c r="D85" s="65">
        <v>8</v>
      </c>
      <c r="E85" s="66">
        <v>1</v>
      </c>
      <c r="F85" s="57">
        <v>0</v>
      </c>
      <c r="G85" s="58">
        <v>0</v>
      </c>
      <c r="H85" s="42">
        <f t="shared" si="9"/>
        <v>1304700</v>
      </c>
      <c r="I85" s="38">
        <f t="shared" si="9"/>
        <v>1249356</v>
      </c>
      <c r="J85" s="37">
        <f t="shared" si="9"/>
        <v>1153956</v>
      </c>
    </row>
    <row r="86" spans="2:10" ht="69.75" customHeight="1" thickBot="1" x14ac:dyDescent="0.3">
      <c r="B86" s="39" t="s">
        <v>73</v>
      </c>
      <c r="C86" s="108">
        <v>0</v>
      </c>
      <c r="D86" s="67">
        <v>8</v>
      </c>
      <c r="E86" s="68">
        <v>1</v>
      </c>
      <c r="F86" s="62">
        <v>69000000000</v>
      </c>
      <c r="G86" s="59">
        <v>0</v>
      </c>
      <c r="H86" s="41">
        <f t="shared" si="9"/>
        <v>1304700</v>
      </c>
      <c r="I86" s="36">
        <f t="shared" si="9"/>
        <v>1249356</v>
      </c>
      <c r="J86" s="40">
        <f t="shared" si="9"/>
        <v>1153956</v>
      </c>
    </row>
    <row r="87" spans="2:10" ht="43.5" customHeight="1" thickBot="1" x14ac:dyDescent="0.3">
      <c r="B87" s="43" t="s">
        <v>92</v>
      </c>
      <c r="C87" s="108">
        <v>0</v>
      </c>
      <c r="D87" s="67">
        <v>8</v>
      </c>
      <c r="E87" s="68">
        <v>1</v>
      </c>
      <c r="F87" s="62">
        <v>6960000000</v>
      </c>
      <c r="G87" s="59">
        <v>0</v>
      </c>
      <c r="H87" s="41">
        <f>H88+H92</f>
        <v>1304700</v>
      </c>
      <c r="I87" s="36">
        <f>I88+I92</f>
        <v>1249356</v>
      </c>
      <c r="J87" s="40">
        <f>J89+J92</f>
        <v>1153956</v>
      </c>
    </row>
    <row r="88" spans="2:10" ht="57" customHeight="1" thickBot="1" x14ac:dyDescent="0.3">
      <c r="B88" s="39" t="s">
        <v>93</v>
      </c>
      <c r="C88" s="108">
        <v>0</v>
      </c>
      <c r="D88" s="67">
        <v>8</v>
      </c>
      <c r="E88" s="68">
        <v>1</v>
      </c>
      <c r="F88" s="62">
        <v>6960095220</v>
      </c>
      <c r="G88" s="59">
        <v>0</v>
      </c>
      <c r="H88" s="41">
        <f>H90</f>
        <v>622400</v>
      </c>
      <c r="I88" s="36">
        <f t="shared" ref="I88:J90" si="10">I89</f>
        <v>567056</v>
      </c>
      <c r="J88" s="40">
        <f t="shared" si="10"/>
        <v>471656</v>
      </c>
    </row>
    <row r="89" spans="2:10" ht="40.5" customHeight="1" thickBot="1" x14ac:dyDescent="0.3">
      <c r="B89" s="39" t="s">
        <v>123</v>
      </c>
      <c r="C89" s="108">
        <v>0</v>
      </c>
      <c r="D89" s="67">
        <v>8</v>
      </c>
      <c r="E89" s="68">
        <v>1</v>
      </c>
      <c r="F89" s="62">
        <v>6960095220</v>
      </c>
      <c r="G89" s="59">
        <v>200</v>
      </c>
      <c r="H89" s="41">
        <f>H90</f>
        <v>622400</v>
      </c>
      <c r="I89" s="36">
        <f t="shared" si="10"/>
        <v>567056</v>
      </c>
      <c r="J89" s="40">
        <f t="shared" si="10"/>
        <v>471656</v>
      </c>
    </row>
    <row r="90" spans="2:10" ht="29.25" customHeight="1" thickBot="1" x14ac:dyDescent="0.3">
      <c r="B90" s="39" t="s">
        <v>83</v>
      </c>
      <c r="C90" s="108">
        <v>0</v>
      </c>
      <c r="D90" s="67">
        <v>8</v>
      </c>
      <c r="E90" s="68">
        <v>1</v>
      </c>
      <c r="F90" s="62">
        <v>6960095220</v>
      </c>
      <c r="G90" s="59">
        <v>240</v>
      </c>
      <c r="H90" s="41">
        <f>H91</f>
        <v>622400</v>
      </c>
      <c r="I90" s="36">
        <f t="shared" si="10"/>
        <v>567056</v>
      </c>
      <c r="J90" s="40">
        <f t="shared" si="10"/>
        <v>471656</v>
      </c>
    </row>
    <row r="91" spans="2:10" ht="48" customHeight="1" thickBot="1" x14ac:dyDescent="0.3">
      <c r="B91" s="39" t="s">
        <v>108</v>
      </c>
      <c r="C91" s="108">
        <v>239</v>
      </c>
      <c r="D91" s="67">
        <v>8</v>
      </c>
      <c r="E91" s="68">
        <v>1</v>
      </c>
      <c r="F91" s="62">
        <v>6960095220</v>
      </c>
      <c r="G91" s="59">
        <v>244</v>
      </c>
      <c r="H91" s="41">
        <v>622400</v>
      </c>
      <c r="I91" s="36">
        <v>567056</v>
      </c>
      <c r="J91" s="40">
        <v>471656</v>
      </c>
    </row>
    <row r="92" spans="2:10" ht="66.75" customHeight="1" thickBot="1" x14ac:dyDescent="0.3">
      <c r="B92" s="45" t="s">
        <v>116</v>
      </c>
      <c r="C92" s="109">
        <v>0</v>
      </c>
      <c r="D92" s="69">
        <v>8</v>
      </c>
      <c r="E92" s="70">
        <v>1</v>
      </c>
      <c r="F92" s="63">
        <v>6960095220</v>
      </c>
      <c r="G92" s="60">
        <v>0</v>
      </c>
      <c r="H92" s="46">
        <f t="shared" ref="H92:J93" si="11">H93</f>
        <v>682300</v>
      </c>
      <c r="I92" s="47">
        <f t="shared" si="11"/>
        <v>682300</v>
      </c>
      <c r="J92" s="48">
        <f t="shared" si="11"/>
        <v>682300</v>
      </c>
    </row>
    <row r="93" spans="2:10" ht="15" customHeight="1" thickBot="1" x14ac:dyDescent="0.3">
      <c r="B93" s="49" t="s">
        <v>122</v>
      </c>
      <c r="C93" s="110">
        <v>0</v>
      </c>
      <c r="D93" s="71">
        <v>8</v>
      </c>
      <c r="E93" s="72">
        <v>1</v>
      </c>
      <c r="F93" s="64">
        <v>6960075080</v>
      </c>
      <c r="G93" s="61">
        <v>500</v>
      </c>
      <c r="H93" s="50">
        <f t="shared" si="11"/>
        <v>682300</v>
      </c>
      <c r="I93" s="51">
        <f t="shared" si="11"/>
        <v>682300</v>
      </c>
      <c r="J93" s="52">
        <f t="shared" si="11"/>
        <v>682300</v>
      </c>
    </row>
    <row r="94" spans="2:10" ht="16.5" customHeight="1" thickBot="1" x14ac:dyDescent="0.3">
      <c r="B94" s="49" t="s">
        <v>76</v>
      </c>
      <c r="C94" s="110">
        <v>239</v>
      </c>
      <c r="D94" s="71">
        <v>8</v>
      </c>
      <c r="E94" s="72">
        <v>1</v>
      </c>
      <c r="F94" s="64">
        <v>6960075080</v>
      </c>
      <c r="G94" s="61">
        <v>540</v>
      </c>
      <c r="H94" s="50">
        <v>682300</v>
      </c>
      <c r="I94" s="51">
        <v>682300</v>
      </c>
      <c r="J94" s="52">
        <v>682300</v>
      </c>
    </row>
    <row r="95" spans="2:10" ht="15.75" thickBot="1" x14ac:dyDescent="0.3">
      <c r="B95" s="53" t="s">
        <v>117</v>
      </c>
      <c r="C95" s="54" t="s">
        <v>118</v>
      </c>
      <c r="D95" s="55" t="s">
        <v>118</v>
      </c>
      <c r="E95" s="55" t="s">
        <v>118</v>
      </c>
      <c r="F95" s="55" t="s">
        <v>118</v>
      </c>
      <c r="G95" s="55" t="s">
        <v>118</v>
      </c>
      <c r="H95" s="56">
        <f>H13+H49+H60+H68+H76+H84</f>
        <v>4594800</v>
      </c>
      <c r="I95" s="56">
        <f>I13+I49+I60+I68+I76+I84</f>
        <v>4197800</v>
      </c>
      <c r="J95" s="56">
        <f>J13+J49+J60+J68+J76+J84</f>
        <v>4240400</v>
      </c>
    </row>
    <row r="96" spans="2:10" ht="18.75" x14ac:dyDescent="0.25">
      <c r="B96" s="2"/>
    </row>
    <row r="97" spans="2:2" ht="18.75" x14ac:dyDescent="0.25">
      <c r="B97" s="2"/>
    </row>
  </sheetData>
  <mergeCells count="6">
    <mergeCell ref="B9:F9"/>
    <mergeCell ref="B3:J3"/>
    <mergeCell ref="B4:J4"/>
    <mergeCell ref="B5:J5"/>
    <mergeCell ref="B6:J6"/>
    <mergeCell ref="B8:J8"/>
  </mergeCells>
  <pageMargins left="0.7" right="0.7" top="0.18" bottom="0.19" header="0.16" footer="0.16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2018-12-07T05:06:08Z</dcterms:modified>
</cp:coreProperties>
</file>